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1370" windowHeight="6780" tabRatio="814" activeTab="5"/>
  </bookViews>
  <sheets>
    <sheet name="표지" sheetId="1" r:id="rId1"/>
    <sheet name="예산총칙" sheetId="2" r:id="rId2"/>
    <sheet name="세입.세출예산 총괄표" sheetId="3" r:id="rId3"/>
    <sheet name="세입예산서" sheetId="8" r:id="rId4"/>
    <sheet name="세출예산서" sheetId="9" r:id="rId5"/>
    <sheet name="인원일람표" sheetId="7" r:id="rId6"/>
    <sheet name="차량현황" sheetId="10" r:id="rId7"/>
  </sheets>
  <definedNames>
    <definedName name="_xlnm.Print_Area" localSheetId="2">'세입.세출예산 총괄표'!$A$1:$I$19</definedName>
    <definedName name="_xlnm.Print_Area" localSheetId="5">인원일람표!$A$1:$O$8</definedName>
    <definedName name="_xlnm.Print_Titles" localSheetId="4">세출예산서!$1:$4</definedName>
  </definedNames>
  <calcPr calcId="144525" iterate="1"/>
</workbook>
</file>

<file path=xl/calcChain.xml><?xml version="1.0" encoding="utf-8"?>
<calcChain xmlns="http://schemas.openxmlformats.org/spreadsheetml/2006/main">
  <c r="F18" i="8" l="1"/>
  <c r="E18" i="8"/>
  <c r="F45" i="9"/>
  <c r="E45" i="9"/>
  <c r="G58" i="9"/>
  <c r="F13" i="8" l="1"/>
  <c r="F27" i="8"/>
  <c r="G36" i="9" l="1"/>
  <c r="G52" i="9"/>
  <c r="G47" i="9"/>
  <c r="G34" i="9"/>
  <c r="E12" i="8"/>
  <c r="F26" i="8"/>
  <c r="F25" i="8" s="1"/>
  <c r="E21" i="8"/>
  <c r="E20" i="8" s="1"/>
  <c r="F64" i="9"/>
  <c r="F63" i="9" s="1"/>
  <c r="F60" i="9"/>
  <c r="F59" i="9" s="1"/>
  <c r="F40" i="9"/>
  <c r="F38" i="9"/>
  <c r="F17" i="9"/>
  <c r="F11" i="9"/>
  <c r="F6" i="9"/>
  <c r="F5" i="9" s="1"/>
  <c r="F21" i="8"/>
  <c r="F20" i="8" s="1"/>
  <c r="F17" i="8"/>
  <c r="F12" i="8"/>
  <c r="F11" i="8" s="1"/>
  <c r="F9" i="8"/>
  <c r="F6" i="8"/>
  <c r="E60" i="9"/>
  <c r="E59" i="9" s="1"/>
  <c r="G62" i="9"/>
  <c r="G61" i="9"/>
  <c r="G31" i="9"/>
  <c r="G39" i="9"/>
  <c r="G15" i="9"/>
  <c r="G15" i="8"/>
  <c r="G24" i="9"/>
  <c r="G23" i="8"/>
  <c r="G20" i="9"/>
  <c r="G35" i="9"/>
  <c r="E9" i="8"/>
  <c r="E17" i="8"/>
  <c r="E9" i="3"/>
  <c r="C9" i="3"/>
  <c r="G8" i="3"/>
  <c r="G17" i="3"/>
  <c r="C19" i="3"/>
  <c r="E19" i="3"/>
  <c r="G18" i="3"/>
  <c r="G16" i="3"/>
  <c r="G15" i="3"/>
  <c r="G14" i="3"/>
  <c r="G13" i="3"/>
  <c r="G5" i="3"/>
  <c r="G6" i="3"/>
  <c r="G7" i="3"/>
  <c r="G4" i="3"/>
  <c r="E26" i="8"/>
  <c r="E25" i="8" s="1"/>
  <c r="G27" i="8"/>
  <c r="E6" i="8"/>
  <c r="G10" i="8"/>
  <c r="G8" i="8"/>
  <c r="G22" i="8"/>
  <c r="G19" i="8"/>
  <c r="G16" i="8"/>
  <c r="G14" i="8"/>
  <c r="G7" i="8"/>
  <c r="E6" i="9"/>
  <c r="E5" i="9" s="1"/>
  <c r="E11" i="9"/>
  <c r="E17" i="9"/>
  <c r="E38" i="9"/>
  <c r="E40" i="9"/>
  <c r="E44" i="9"/>
  <c r="E64" i="9"/>
  <c r="E63" i="9" s="1"/>
  <c r="G43" i="9"/>
  <c r="G65" i="9"/>
  <c r="G57" i="9"/>
  <c r="G56" i="9"/>
  <c r="G55" i="9"/>
  <c r="G54" i="9"/>
  <c r="G53" i="9"/>
  <c r="G50" i="9"/>
  <c r="G49" i="9"/>
  <c r="G48" i="9"/>
  <c r="G46" i="9"/>
  <c r="G42" i="9"/>
  <c r="G41" i="9"/>
  <c r="G25" i="9"/>
  <c r="G28" i="9"/>
  <c r="G29" i="9"/>
  <c r="G32" i="9"/>
  <c r="G33" i="9"/>
  <c r="G30" i="9"/>
  <c r="G23" i="9"/>
  <c r="G19" i="9"/>
  <c r="G27" i="9"/>
  <c r="G26" i="9"/>
  <c r="G22" i="9"/>
  <c r="G21" i="9"/>
  <c r="G18" i="9"/>
  <c r="G16" i="9"/>
  <c r="G14" i="9"/>
  <c r="G12" i="9"/>
  <c r="G9" i="9"/>
  <c r="G8" i="9"/>
  <c r="G7" i="9"/>
  <c r="O8" i="7"/>
  <c r="O7" i="7"/>
  <c r="G13" i="9"/>
  <c r="G18" i="8" l="1"/>
  <c r="G25" i="8"/>
  <c r="G9" i="8"/>
  <c r="G19" i="3"/>
  <c r="E20" i="3"/>
  <c r="C20" i="3"/>
  <c r="G63" i="9"/>
  <c r="G60" i="9"/>
  <c r="F37" i="9"/>
  <c r="G17" i="9"/>
  <c r="E10" i="9"/>
  <c r="G11" i="9"/>
  <c r="F10" i="9"/>
  <c r="G5" i="9"/>
  <c r="G6" i="9"/>
  <c r="G9" i="3"/>
  <c r="G40" i="9"/>
  <c r="G59" i="9"/>
  <c r="G64" i="9"/>
  <c r="G38" i="9"/>
  <c r="G51" i="9"/>
  <c r="F5" i="8"/>
  <c r="F28" i="8" s="1"/>
  <c r="G6" i="8"/>
  <c r="G17" i="8"/>
  <c r="G45" i="9"/>
  <c r="F44" i="9"/>
  <c r="G44" i="9" s="1"/>
  <c r="G12" i="8"/>
  <c r="E11" i="8"/>
  <c r="G11" i="8" s="1"/>
  <c r="G21" i="8"/>
  <c r="G20" i="8"/>
  <c r="G13" i="8"/>
  <c r="E5" i="8"/>
  <c r="G24" i="8"/>
  <c r="E37" i="9"/>
  <c r="G26" i="8"/>
  <c r="G20" i="3" l="1"/>
  <c r="G37" i="9"/>
  <c r="G10" i="9"/>
  <c r="E66" i="9"/>
  <c r="F66" i="9"/>
  <c r="E28" i="8"/>
  <c r="G28" i="8" s="1"/>
  <c r="G5" i="8"/>
  <c r="G66" i="9" l="1"/>
</calcChain>
</file>

<file path=xl/sharedStrings.xml><?xml version="1.0" encoding="utf-8"?>
<sst xmlns="http://schemas.openxmlformats.org/spreadsheetml/2006/main" count="233" uniqueCount="200">
  <si>
    <t>예  산  총  칙</t>
  </si>
  <si>
    <t>제 2 조 : 세입.세출의 상세한 내용은 세입세출 예산명세서와 같다.</t>
  </si>
  <si>
    <t>관          별</t>
  </si>
  <si>
    <t>비    고</t>
  </si>
  <si>
    <t>재  산  수  입</t>
  </si>
  <si>
    <t>투  자  수  입</t>
  </si>
  <si>
    <t>이    월    금</t>
  </si>
  <si>
    <t>기 부 원 조 금</t>
  </si>
  <si>
    <t>세  입  합  계</t>
  </si>
  <si>
    <t>이 사   회  비</t>
  </si>
  <si>
    <t>사    무    비</t>
  </si>
  <si>
    <t>재 산 조 성 비</t>
  </si>
  <si>
    <t>전    출    금</t>
  </si>
  <si>
    <t>투    자    비</t>
  </si>
  <si>
    <t>예    비    비</t>
  </si>
  <si>
    <t>세  출  합  계</t>
  </si>
  <si>
    <t>과        목</t>
  </si>
  <si>
    <t>관</t>
  </si>
  <si>
    <t>항</t>
  </si>
  <si>
    <t>목</t>
  </si>
  <si>
    <t>재산수입</t>
  </si>
  <si>
    <t>투자수입</t>
  </si>
  <si>
    <t>장기대여금</t>
  </si>
  <si>
    <t>이월금</t>
  </si>
  <si>
    <t>전년도이월금</t>
  </si>
  <si>
    <t>기부원조금</t>
  </si>
  <si>
    <t>세 입 합 계</t>
  </si>
  <si>
    <t>이사회비</t>
  </si>
  <si>
    <t>임원수당</t>
  </si>
  <si>
    <t>회의비</t>
  </si>
  <si>
    <t>여비</t>
  </si>
  <si>
    <t>사무비</t>
  </si>
  <si>
    <t>인건비</t>
  </si>
  <si>
    <t>봉급</t>
  </si>
  <si>
    <t>퇴직금</t>
  </si>
  <si>
    <t>부담금</t>
  </si>
  <si>
    <t>수용비</t>
  </si>
  <si>
    <t>공공요금</t>
  </si>
  <si>
    <t>수수료</t>
  </si>
  <si>
    <t>수용재료비</t>
  </si>
  <si>
    <t>제세공과금</t>
  </si>
  <si>
    <t>용역비</t>
  </si>
  <si>
    <t>교육훈련비</t>
  </si>
  <si>
    <t>행사비</t>
  </si>
  <si>
    <t>임차료</t>
  </si>
  <si>
    <t>재산조성비</t>
  </si>
  <si>
    <t>시설비</t>
  </si>
  <si>
    <t>재산관리비</t>
  </si>
  <si>
    <t>재산유지비</t>
  </si>
  <si>
    <t>공과보험료</t>
  </si>
  <si>
    <t>전출금</t>
  </si>
  <si>
    <t>광철고</t>
  </si>
  <si>
    <t>포철중</t>
  </si>
  <si>
    <t>광철중</t>
  </si>
  <si>
    <t>포철동초</t>
  </si>
  <si>
    <t>포철서초</t>
  </si>
  <si>
    <t>투자비</t>
  </si>
  <si>
    <t>예비비</t>
  </si>
  <si>
    <t>세 출 합 계</t>
  </si>
  <si>
    <t>계</t>
  </si>
  <si>
    <t>구  분</t>
  </si>
  <si>
    <t>이사장</t>
  </si>
  <si>
    <t>이  사</t>
  </si>
  <si>
    <t>감  사</t>
  </si>
  <si>
    <t>사  무  직</t>
  </si>
  <si>
    <t>기  능  직</t>
  </si>
  <si>
    <t>2급</t>
  </si>
  <si>
    <t>3급</t>
  </si>
  <si>
    <t>4급</t>
  </si>
  <si>
    <t>5급</t>
  </si>
  <si>
    <t>6급</t>
  </si>
  <si>
    <t>7급</t>
  </si>
  <si>
    <t>8급</t>
  </si>
  <si>
    <t>9급</t>
  </si>
  <si>
    <t>10급</t>
  </si>
  <si>
    <t>정 원</t>
  </si>
  <si>
    <t>현 원</t>
  </si>
  <si>
    <t>기본재산수입</t>
    <phoneticPr fontId="9" type="noConversion"/>
  </si>
  <si>
    <t>임야수입</t>
    <phoneticPr fontId="9" type="noConversion"/>
  </si>
  <si>
    <t>광철초</t>
    <phoneticPr fontId="9" type="noConversion"/>
  </si>
  <si>
    <t>광철남초</t>
    <phoneticPr fontId="9" type="noConversion"/>
  </si>
  <si>
    <t>기타기부금</t>
    <phoneticPr fontId="9" type="noConversion"/>
  </si>
  <si>
    <t>세입예산 총괄표</t>
    <phoneticPr fontId="9" type="noConversion"/>
  </si>
  <si>
    <t>세출예산 총괄표</t>
    <phoneticPr fontId="9" type="noConversion"/>
  </si>
  <si>
    <t>(단위 : 천원)</t>
    <phoneticPr fontId="9" type="noConversion"/>
  </si>
  <si>
    <t>활동비</t>
    <phoneticPr fontId="9" type="noConversion"/>
  </si>
  <si>
    <t>포철고</t>
    <phoneticPr fontId="9" type="noConversion"/>
  </si>
  <si>
    <t>포철공고</t>
    <phoneticPr fontId="9" type="noConversion"/>
  </si>
  <si>
    <t>(A)</t>
    <phoneticPr fontId="9" type="noConversion"/>
  </si>
  <si>
    <t>(A-B)</t>
    <phoneticPr fontId="9" type="noConversion"/>
  </si>
  <si>
    <t>잡수입</t>
    <phoneticPr fontId="9" type="noConversion"/>
  </si>
  <si>
    <t>잡    수    입</t>
    <phoneticPr fontId="9" type="noConversion"/>
  </si>
  <si>
    <r>
      <t>학 교 법 인  포 스</t>
    </r>
    <r>
      <rPr>
        <b/>
        <sz val="22"/>
        <rFont val="굴림체"/>
        <family val="3"/>
        <charset val="129"/>
      </rPr>
      <t xml:space="preserve"> 코</t>
    </r>
    <r>
      <rPr>
        <b/>
        <sz val="22"/>
        <rFont val="굴림체"/>
        <family val="3"/>
        <charset val="129"/>
      </rPr>
      <t xml:space="preserve"> 교 육 재 단</t>
    </r>
    <phoneticPr fontId="9" type="noConversion"/>
  </si>
  <si>
    <t>투자수입</t>
    <phoneticPr fontId="9" type="noConversion"/>
  </si>
  <si>
    <t>비교 증감</t>
    <phoneticPr fontId="9" type="noConversion"/>
  </si>
  <si>
    <t xml:space="preserve"> 세 입 예 산 서</t>
    <phoneticPr fontId="9" type="noConversion"/>
  </si>
  <si>
    <t>비교 증감</t>
    <phoneticPr fontId="9" type="noConversion"/>
  </si>
  <si>
    <t>(B)</t>
    <phoneticPr fontId="9" type="noConversion"/>
  </si>
  <si>
    <t>수입이자</t>
    <phoneticPr fontId="9" type="noConversion"/>
  </si>
  <si>
    <t>주식배당금</t>
    <phoneticPr fontId="9" type="noConversion"/>
  </si>
  <si>
    <t>정  원  현  원  현  황</t>
    <phoneticPr fontId="9" type="noConversion"/>
  </si>
  <si>
    <t>전년도잉여금</t>
    <phoneticPr fontId="9" type="noConversion"/>
  </si>
  <si>
    <t>광철유</t>
    <phoneticPr fontId="9" type="noConversion"/>
  </si>
  <si>
    <t xml:space="preserve"> 세 출 예 산 서</t>
    <phoneticPr fontId="9" type="noConversion"/>
  </si>
  <si>
    <t>POSCO기부금</t>
    <phoneticPr fontId="9" type="noConversion"/>
  </si>
  <si>
    <t>포철유</t>
    <phoneticPr fontId="9" type="noConversion"/>
  </si>
  <si>
    <t>학교시설보수</t>
    <phoneticPr fontId="9" type="noConversion"/>
  </si>
  <si>
    <t>기타수입</t>
    <phoneticPr fontId="9" type="noConversion"/>
  </si>
  <si>
    <t>잡수입</t>
    <phoneticPr fontId="9" type="noConversion"/>
  </si>
  <si>
    <t>(단위:천원)</t>
    <phoneticPr fontId="9" type="noConversion"/>
  </si>
  <si>
    <t>추경예산액</t>
    <phoneticPr fontId="9" type="noConversion"/>
  </si>
  <si>
    <t>기정예산액</t>
    <phoneticPr fontId="9" type="noConversion"/>
  </si>
  <si>
    <t>기정예산액</t>
    <phoneticPr fontId="9" type="noConversion"/>
  </si>
  <si>
    <t>주요 증감 내역</t>
    <phoneticPr fontId="9" type="noConversion"/>
  </si>
  <si>
    <t>추경예산액</t>
    <phoneticPr fontId="9" type="noConversion"/>
  </si>
  <si>
    <t>기정예산액</t>
    <phoneticPr fontId="9" type="noConversion"/>
  </si>
  <si>
    <t>주요 증감 내역</t>
    <phoneticPr fontId="9" type="noConversion"/>
  </si>
  <si>
    <t>포철지초</t>
    <phoneticPr fontId="9" type="noConversion"/>
  </si>
  <si>
    <t>제 3 조 : 동일 예산 관내의 항간 또는 목간에 예산의 과부족이 있는 경우에는</t>
    <phoneticPr fontId="9" type="noConversion"/>
  </si>
  <si>
    <t xml:space="preserve">          사학기관재무회계규칙 제21조 제3항의 규정에 의하여 상호 전용할 수 있다.</t>
    <phoneticPr fontId="9" type="noConversion"/>
  </si>
  <si>
    <t>자산취득비</t>
    <phoneticPr fontId="9" type="noConversion"/>
  </si>
  <si>
    <t>시설건립비</t>
    <phoneticPr fontId="9" type="noConversion"/>
  </si>
  <si>
    <t>도서인쇄비</t>
    <phoneticPr fontId="9" type="noConversion"/>
  </si>
  <si>
    <t>복리후생비</t>
    <phoneticPr fontId="9" type="noConversion"/>
  </si>
  <si>
    <t>차량운영비</t>
    <phoneticPr fontId="9" type="noConversion"/>
  </si>
  <si>
    <t>연료비</t>
    <phoneticPr fontId="9" type="noConversion"/>
  </si>
  <si>
    <t>재산매각수입</t>
    <phoneticPr fontId="9" type="noConversion"/>
  </si>
  <si>
    <t>수선비</t>
    <phoneticPr fontId="9" type="noConversion"/>
  </si>
  <si>
    <t>임차보증금</t>
    <phoneticPr fontId="9" type="noConversion"/>
  </si>
  <si>
    <t>임차보증금수입</t>
    <phoneticPr fontId="9" type="noConversion"/>
  </si>
  <si>
    <t>정액수당</t>
    <phoneticPr fontId="9" type="noConversion"/>
  </si>
  <si>
    <t>기타제수당</t>
    <phoneticPr fontId="9" type="noConversion"/>
  </si>
  <si>
    <t>.법인 화재보험료</t>
    <phoneticPr fontId="9" type="noConversion"/>
  </si>
  <si>
    <t>비전사업비</t>
    <phoneticPr fontId="9" type="noConversion"/>
  </si>
  <si>
    <t>.임직원 보수 감소 등</t>
    <phoneticPr fontId="9" type="noConversion"/>
  </si>
  <si>
    <t>학교법인 포스코교육재단 추가경정예산서</t>
    <phoneticPr fontId="9" type="noConversion"/>
  </si>
  <si>
    <t>.교원 명예퇴직금 및 학교장 퇴직공로금 증가</t>
    <phoneticPr fontId="9" type="noConversion"/>
  </si>
  <si>
    <t>.특근 식대비 증가 등</t>
    <phoneticPr fontId="9" type="noConversion"/>
  </si>
  <si>
    <t>잡지출</t>
    <phoneticPr fontId="9" type="noConversion"/>
  </si>
  <si>
    <t>.서울(인천)사무실 철거 및 리모델링 +150,470 등</t>
    <phoneticPr fontId="9" type="noConversion"/>
  </si>
  <si>
    <t>POSCO건설기부금</t>
    <phoneticPr fontId="9" type="noConversion"/>
  </si>
  <si>
    <t>불용품매각대</t>
    <phoneticPr fontId="9" type="noConversion"/>
  </si>
  <si>
    <t>2015학년도</t>
    <phoneticPr fontId="9" type="noConversion"/>
  </si>
  <si>
    <t>인천포스코고</t>
  </si>
  <si>
    <t xml:space="preserve">2015년도 제1차 </t>
    <phoneticPr fontId="9" type="noConversion"/>
  </si>
  <si>
    <t xml:space="preserve">2015년도 제1차 </t>
    <phoneticPr fontId="9" type="noConversion"/>
  </si>
  <si>
    <t>2015년도 학교법인 포스코교육재단 예산총칙중 다음 사항을 변경한다.</t>
    <phoneticPr fontId="9" type="noConversion"/>
  </si>
  <si>
    <t>제 1 조 :  세입 세출 예산총액 37,060,584천원을 34,516,179천원으로 한다.</t>
    <phoneticPr fontId="9" type="noConversion"/>
  </si>
  <si>
    <t>2015학년도</t>
    <phoneticPr fontId="9" type="noConversion"/>
  </si>
  <si>
    <t>이사회 결의 : 2016. 2. 16</t>
    <phoneticPr fontId="9" type="noConversion"/>
  </si>
  <si>
    <t>2015년도</t>
    <phoneticPr fontId="9" type="noConversion"/>
  </si>
  <si>
    <r>
      <t xml:space="preserve">채권일부매각(295억원 </t>
    </r>
    <r>
      <rPr>
        <sz val="10"/>
        <rFont val="맑은 고딕"/>
        <family val="3"/>
        <charset val="129"/>
      </rPr>
      <t>→</t>
    </r>
    <r>
      <rPr>
        <sz val="10"/>
        <rFont val="굴림체"/>
        <family val="3"/>
        <charset val="129"/>
      </rPr>
      <t xml:space="preserve"> 195억원)으로 인한 투자자산 처분이익 감소</t>
    </r>
    <phoneticPr fontId="9" type="noConversion"/>
  </si>
  <si>
    <t>POSCO 기부금 감소</t>
    <phoneticPr fontId="9" type="noConversion"/>
  </si>
  <si>
    <t>창의교재 인세수입 및 연구비 31백만원, 운영자금 이자수입 증가 40백만원 등</t>
    <phoneticPr fontId="9" type="noConversion"/>
  </si>
  <si>
    <t>.임직원 퇴직부담금 감소 등</t>
    <phoneticPr fontId="9" type="noConversion"/>
  </si>
  <si>
    <t>.직원 복리후생비 감소 등</t>
    <phoneticPr fontId="9" type="noConversion"/>
  </si>
  <si>
    <t>.포철고축구장부지 재산세 +1억원, 취득세 +2.5억원</t>
    <phoneticPr fontId="9" type="noConversion"/>
  </si>
  <si>
    <t>.법인 차량용역비 -0.5억원, 정보보안 용역 및 인력효율화 용역 등 +1.5억원 등</t>
    <phoneticPr fontId="9" type="noConversion"/>
  </si>
  <si>
    <t>.재단 소식지 격월 발간으로 감소 등</t>
    <phoneticPr fontId="9" type="noConversion"/>
  </si>
  <si>
    <t>.임원 업무추진비 절감 등</t>
    <phoneticPr fontId="9" type="noConversion"/>
  </si>
  <si>
    <t>.교원 신규채용경비 감소</t>
    <phoneticPr fontId="9" type="noConversion"/>
  </si>
  <si>
    <t xml:space="preserve">.팀장, 행정실장 리더십 함양 교육 실시 </t>
    <phoneticPr fontId="9" type="noConversion"/>
  </si>
  <si>
    <t>.소송판결금 +26백만원, 이행강제금 +7백만원</t>
    <phoneticPr fontId="9" type="noConversion"/>
  </si>
  <si>
    <t>.포철고, 포철중 도서관리모델링 비품구입 등</t>
    <phoneticPr fontId="9" type="noConversion"/>
  </si>
  <si>
    <t>.포철고 축구장 조성비 집행잔액 -58백만원</t>
    <phoneticPr fontId="9" type="noConversion"/>
  </si>
  <si>
    <t>.포철동초 인조잔디 집행잔액 -1.2억원, 포철동초 옥상방수 집행잔액 -1.4억원
  기타 학교시설보수 등 +0.6억</t>
    <phoneticPr fontId="9" type="noConversion"/>
  </si>
  <si>
    <t>.사택 임차보증금 증가</t>
    <phoneticPr fontId="9" type="noConversion"/>
  </si>
  <si>
    <t>2015년도</t>
    <phoneticPr fontId="9" type="noConversion"/>
  </si>
  <si>
    <t>차번호</t>
    <phoneticPr fontId="13" type="noConversion"/>
  </si>
  <si>
    <t>차종</t>
    <phoneticPr fontId="13" type="noConversion"/>
  </si>
  <si>
    <r>
      <t>차명 
및</t>
    </r>
    <r>
      <rPr>
        <sz val="12"/>
        <rFont val="바탕체"/>
        <family val="1"/>
        <charset val="129"/>
      </rPr>
      <t xml:space="preserve"> 연식</t>
    </r>
    <phoneticPr fontId="13" type="noConversion"/>
  </si>
  <si>
    <t>용도</t>
    <phoneticPr fontId="13" type="noConversion"/>
  </si>
  <si>
    <t xml:space="preserve">배기량 </t>
    <phoneticPr fontId="13" type="noConversion"/>
  </si>
  <si>
    <t>소유자</t>
    <phoneticPr fontId="13" type="noConversion"/>
  </si>
  <si>
    <t>구입
연월일</t>
    <phoneticPr fontId="13" type="noConversion"/>
  </si>
  <si>
    <t>차량운행비
예산책정액</t>
    <phoneticPr fontId="13" type="noConversion"/>
  </si>
  <si>
    <r>
      <t>6</t>
    </r>
    <r>
      <rPr>
        <sz val="12"/>
        <rFont val="바탕체"/>
        <family val="1"/>
        <charset val="129"/>
      </rPr>
      <t>6수7629</t>
    </r>
    <phoneticPr fontId="13" type="noConversion"/>
  </si>
  <si>
    <t>중형 승용</t>
    <phoneticPr fontId="13" type="noConversion"/>
  </si>
  <si>
    <t>소나타(2012년식)</t>
    <phoneticPr fontId="13" type="noConversion"/>
  </si>
  <si>
    <t>자가용</t>
    <phoneticPr fontId="13" type="noConversion"/>
  </si>
  <si>
    <r>
      <t>1998</t>
    </r>
    <r>
      <rPr>
        <sz val="12"/>
        <rFont val="바탕체"/>
        <family val="1"/>
        <charset val="129"/>
      </rPr>
      <t>CC</t>
    </r>
    <phoneticPr fontId="13" type="noConversion"/>
  </si>
  <si>
    <t>(학)포스코교육재단</t>
    <phoneticPr fontId="13" type="noConversion"/>
  </si>
  <si>
    <r>
      <t>2</t>
    </r>
    <r>
      <rPr>
        <sz val="12"/>
        <rFont val="바탕체"/>
        <family val="1"/>
        <charset val="129"/>
      </rPr>
      <t>011.11.02</t>
    </r>
    <phoneticPr fontId="13" type="noConversion"/>
  </si>
  <si>
    <t>95고1523</t>
    <phoneticPr fontId="13" type="noConversion"/>
  </si>
  <si>
    <t>소형 화물</t>
    <phoneticPr fontId="13" type="noConversion"/>
  </si>
  <si>
    <t>포터(2005년식)</t>
    <phoneticPr fontId="13" type="noConversion"/>
  </si>
  <si>
    <t>2497CC</t>
    <phoneticPr fontId="13" type="noConversion"/>
  </si>
  <si>
    <t>광양제철고등학교</t>
    <phoneticPr fontId="13" type="noConversion"/>
  </si>
  <si>
    <t>2005.06.09</t>
    <phoneticPr fontId="13" type="noConversion"/>
  </si>
  <si>
    <r>
      <t>9</t>
    </r>
    <r>
      <rPr>
        <sz val="12"/>
        <rFont val="바탕체"/>
        <family val="1"/>
        <charset val="129"/>
      </rPr>
      <t>5무2473</t>
    </r>
    <phoneticPr fontId="13" type="noConversion"/>
  </si>
  <si>
    <r>
      <t>포터(</t>
    </r>
    <r>
      <rPr>
        <sz val="12"/>
        <rFont val="바탕체"/>
        <family val="1"/>
        <charset val="129"/>
      </rPr>
      <t>2007년식)</t>
    </r>
    <phoneticPr fontId="13" type="noConversion"/>
  </si>
  <si>
    <r>
      <t>2</t>
    </r>
    <r>
      <rPr>
        <sz val="12"/>
        <rFont val="바탕체"/>
        <family val="1"/>
        <charset val="129"/>
      </rPr>
      <t>497CC</t>
    </r>
    <phoneticPr fontId="13" type="noConversion"/>
  </si>
  <si>
    <r>
      <t>2</t>
    </r>
    <r>
      <rPr>
        <sz val="12"/>
        <rFont val="바탕체"/>
        <family val="1"/>
        <charset val="129"/>
      </rPr>
      <t>007.01.31</t>
    </r>
    <phoneticPr fontId="13" type="noConversion"/>
  </si>
  <si>
    <t>94마7678</t>
    <phoneticPr fontId="13" type="noConversion"/>
  </si>
  <si>
    <t>경형 화물</t>
    <phoneticPr fontId="13" type="noConversion"/>
  </si>
  <si>
    <t>다마스밴(2013년식)</t>
    <phoneticPr fontId="13" type="noConversion"/>
  </si>
  <si>
    <t>796CC</t>
    <phoneticPr fontId="13" type="noConversion"/>
  </si>
  <si>
    <t>2013.02.15</t>
    <phoneticPr fontId="13" type="noConversion"/>
  </si>
  <si>
    <t>2015년도</t>
    <phoneticPr fontId="9" type="noConversion"/>
  </si>
  <si>
    <t>법인차량소유현황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</si>
</sst>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</numFmts>
  <fonts count="18" x14ac:knownFonts="1">
    <font>
      <sz val="12"/>
      <name val="바탕체"/>
      <family val="1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22"/>
      <name val="굴림체"/>
      <family val="3"/>
      <charset val="129"/>
    </font>
    <font>
      <b/>
      <sz val="22"/>
      <name val="굴림체"/>
      <family val="3"/>
      <charset val="129"/>
    </font>
    <font>
      <b/>
      <u val="singleAccounting"/>
      <sz val="22"/>
      <name val="굴림체"/>
      <family val="3"/>
      <charset val="129"/>
    </font>
    <font>
      <sz val="14"/>
      <name val="굴림체"/>
      <family val="3"/>
      <charset val="129"/>
    </font>
    <font>
      <sz val="8"/>
      <name val="바탕"/>
      <family val="1"/>
      <charset val="129"/>
    </font>
    <font>
      <sz val="20"/>
      <name val="굴림체"/>
      <family val="3"/>
      <charset val="129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sz val="12"/>
      <name val="돋움"/>
      <family val="3"/>
      <charset val="129"/>
    </font>
    <font>
      <b/>
      <sz val="16"/>
      <name val="바탕체"/>
      <family val="1"/>
      <charset val="129"/>
    </font>
    <font>
      <b/>
      <sz val="1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2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176" fontId="3" fillId="0" borderId="0" xfId="0" applyNumberFormat="1" applyFont="1" applyAlignment="1">
      <alignment vertical="center"/>
    </xf>
    <xf numFmtId="176" fontId="4" fillId="0" borderId="0" xfId="0" quotePrefix="1" applyNumberFormat="1" applyFont="1" applyAlignment="1">
      <alignment horizontal="center" vertical="center"/>
    </xf>
    <xf numFmtId="176" fontId="5" fillId="0" borderId="0" xfId="0" quotePrefix="1" applyNumberFormat="1" applyFont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8" fillId="0" borderId="0" xfId="0" quotePrefix="1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Continuous" vertical="center"/>
    </xf>
    <xf numFmtId="176" fontId="7" fillId="0" borderId="0" xfId="0" applyNumberFormat="1" applyFont="1" applyAlignment="1">
      <alignment horizontal="centerContinuous" vertical="center"/>
    </xf>
    <xf numFmtId="176" fontId="3" fillId="0" borderId="8" xfId="0" quotePrefix="1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Continuous" vertical="center"/>
    </xf>
    <xf numFmtId="176" fontId="5" fillId="0" borderId="0" xfId="0" applyNumberFormat="1" applyFont="1" applyAlignment="1">
      <alignment horizontal="centerContinuous" vertical="center"/>
    </xf>
    <xf numFmtId="176" fontId="3" fillId="0" borderId="0" xfId="0" applyNumberFormat="1" applyFont="1" applyBorder="1" applyAlignment="1">
      <alignment horizontal="right"/>
    </xf>
    <xf numFmtId="176" fontId="8" fillId="0" borderId="0" xfId="0" applyNumberFormat="1" applyFont="1" applyAlignment="1">
      <alignment horizontal="centerContinuous" vertical="center"/>
    </xf>
    <xf numFmtId="176" fontId="8" fillId="0" borderId="0" xfId="0" quotePrefix="1" applyNumberFormat="1" applyFont="1" applyAlignment="1">
      <alignment vertical="center"/>
    </xf>
    <xf numFmtId="176" fontId="10" fillId="0" borderId="0" xfId="0" applyNumberFormat="1" applyFont="1" applyAlignment="1">
      <alignment horizontal="centerContinuous"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11" fillId="0" borderId="4" xfId="0" applyNumberFormat="1" applyFont="1" applyBorder="1" applyAlignment="1">
      <alignment horizontal="left" vertical="center"/>
    </xf>
    <xf numFmtId="176" fontId="11" fillId="0" borderId="4" xfId="0" applyNumberFormat="1" applyFont="1" applyBorder="1" applyAlignment="1">
      <alignment vertical="center"/>
    </xf>
    <xf numFmtId="176" fontId="11" fillId="0" borderId="3" xfId="0" applyNumberFormat="1" applyFont="1" applyBorder="1" applyAlignment="1">
      <alignment vertical="center"/>
    </xf>
    <xf numFmtId="176" fontId="11" fillId="0" borderId="4" xfId="0" quotePrefix="1" applyNumberFormat="1" applyFont="1" applyBorder="1" applyAlignment="1">
      <alignment horizontal="left" vertical="center"/>
    </xf>
    <xf numFmtId="176" fontId="3" fillId="0" borderId="6" xfId="0" quotePrefix="1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vertical="center"/>
    </xf>
    <xf numFmtId="176" fontId="11" fillId="0" borderId="8" xfId="0" quotePrefix="1" applyNumberFormat="1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176" fontId="11" fillId="0" borderId="0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centerContinuous" vertical="center"/>
    </xf>
    <xf numFmtId="176" fontId="11" fillId="0" borderId="2" xfId="0" applyNumberFormat="1" applyFont="1" applyBorder="1" applyAlignment="1">
      <alignment horizontal="centerContinuous" vertical="center"/>
    </xf>
    <xf numFmtId="176" fontId="11" fillId="0" borderId="5" xfId="0" applyNumberFormat="1" applyFont="1" applyBorder="1" applyAlignment="1">
      <alignment horizontal="centerContinuous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8" xfId="0" quotePrefix="1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7" xfId="0" quotePrefix="1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176" fontId="11" fillId="0" borderId="5" xfId="0" applyNumberFormat="1" applyFont="1" applyBorder="1" applyAlignment="1">
      <alignment vertical="center"/>
    </xf>
    <xf numFmtId="176" fontId="11" fillId="0" borderId="9" xfId="0" quotePrefix="1" applyNumberFormat="1" applyFont="1" applyBorder="1" applyAlignment="1">
      <alignment horizontal="left" vertical="center"/>
    </xf>
    <xf numFmtId="176" fontId="11" fillId="0" borderId="7" xfId="0" applyNumberFormat="1" applyFont="1" applyBorder="1" applyAlignment="1">
      <alignment vertical="center"/>
    </xf>
    <xf numFmtId="176" fontId="11" fillId="0" borderId="6" xfId="0" applyNumberFormat="1" applyFont="1" applyBorder="1" applyAlignment="1">
      <alignment horizontal="left" vertical="center"/>
    </xf>
    <xf numFmtId="176" fontId="11" fillId="0" borderId="10" xfId="0" applyNumberFormat="1" applyFont="1" applyBorder="1" applyAlignment="1">
      <alignment vertical="center"/>
    </xf>
    <xf numFmtId="176" fontId="11" fillId="0" borderId="6" xfId="0" quotePrefix="1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6" fontId="3" fillId="0" borderId="3" xfId="0" quotePrefix="1" applyNumberFormat="1" applyFont="1" applyBorder="1" applyAlignment="1">
      <alignment vertical="center"/>
    </xf>
    <xf numFmtId="176" fontId="11" fillId="0" borderId="8" xfId="0" applyNumberFormat="1" applyFont="1" applyBorder="1" applyAlignment="1">
      <alignment horizontal="left" vertical="center"/>
    </xf>
    <xf numFmtId="176" fontId="11" fillId="0" borderId="11" xfId="0" applyNumberFormat="1" applyFont="1" applyBorder="1" applyAlignment="1">
      <alignment vertical="center"/>
    </xf>
    <xf numFmtId="176" fontId="11" fillId="0" borderId="12" xfId="0" applyNumberFormat="1" applyFont="1" applyBorder="1" applyAlignment="1">
      <alignment vertical="center"/>
    </xf>
    <xf numFmtId="176" fontId="11" fillId="0" borderId="13" xfId="0" applyNumberFormat="1" applyFont="1" applyBorder="1" applyAlignment="1">
      <alignment vertical="center"/>
    </xf>
    <xf numFmtId="176" fontId="11" fillId="0" borderId="4" xfId="0" quotePrefix="1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6" fontId="11" fillId="0" borderId="4" xfId="0" quotePrefix="1" applyNumberFormat="1" applyFont="1" applyBorder="1" applyAlignment="1">
      <alignment vertical="center" wrapText="1"/>
    </xf>
    <xf numFmtId="176" fontId="11" fillId="0" borderId="8" xfId="0" quotePrefix="1" applyNumberFormat="1" applyFont="1" applyBorder="1" applyAlignment="1">
      <alignment vertical="center" wrapText="1"/>
    </xf>
    <xf numFmtId="176" fontId="3" fillId="0" borderId="0" xfId="0" quotePrefix="1" applyNumberFormat="1" applyFont="1" applyBorder="1" applyAlignment="1">
      <alignment horizontal="center" vertical="center"/>
    </xf>
    <xf numFmtId="176" fontId="11" fillId="0" borderId="0" xfId="0" applyNumberFormat="1" applyFont="1" applyBorder="1" applyAlignment="1"/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40" xfId="0" applyNumberFormat="1" applyFont="1" applyBorder="1" applyAlignment="1">
      <alignment vertical="center"/>
    </xf>
    <xf numFmtId="176" fontId="5" fillId="0" borderId="0" xfId="0" quotePrefix="1" applyNumberFormat="1" applyFont="1" applyAlignment="1">
      <alignment horizontal="center" vertical="center"/>
    </xf>
    <xf numFmtId="0" fontId="15" fillId="2" borderId="8" xfId="5" applyFont="1" applyFill="1" applyBorder="1" applyAlignment="1">
      <alignment horizontal="center" vertical="center"/>
    </xf>
    <xf numFmtId="0" fontId="15" fillId="2" borderId="8" xfId="5" applyFont="1" applyFill="1" applyBorder="1" applyAlignment="1">
      <alignment horizontal="center" vertical="center" wrapText="1"/>
    </xf>
    <xf numFmtId="0" fontId="12" fillId="0" borderId="0" xfId="5" applyFont="1">
      <alignment vertical="center"/>
    </xf>
    <xf numFmtId="0" fontId="0" fillId="0" borderId="8" xfId="5" applyFont="1" applyFill="1" applyBorder="1" applyAlignment="1">
      <alignment horizontal="center" vertical="center"/>
    </xf>
    <xf numFmtId="0" fontId="0" fillId="0" borderId="8" xfId="5" applyFont="1" applyFill="1" applyBorder="1" applyAlignment="1">
      <alignment horizontal="center" vertical="center" wrapText="1"/>
    </xf>
    <xf numFmtId="41" fontId="15" fillId="0" borderId="8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7">
    <cellStyle name="Header1" xfId="1"/>
    <cellStyle name="Header2" xfId="2"/>
    <cellStyle name="쉼표 [0]" xfId="6" builtinId="6"/>
    <cellStyle name="콤마 [0]_가용인원" xfId="3"/>
    <cellStyle name="콤마_가용인원" xfId="4"/>
    <cellStyle name="표준" xfId="0" builtinId="0"/>
    <cellStyle name="표준_법인예산시 부속서류서식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B13"/>
  <sheetViews>
    <sheetView showGridLines="0" showZeros="0" workbookViewId="0">
      <selection activeCell="B59" sqref="B59"/>
    </sheetView>
  </sheetViews>
  <sheetFormatPr defaultRowHeight="14.25" x14ac:dyDescent="0.15"/>
  <cols>
    <col min="1" max="1" width="1.75" style="1" customWidth="1"/>
    <col min="2" max="2" width="90.75" style="1" customWidth="1"/>
    <col min="3" max="16384" width="9" style="1"/>
  </cols>
  <sheetData>
    <row r="1" spans="2:2" ht="30" customHeight="1" x14ac:dyDescent="0.15">
      <c r="B1" s="25" t="s">
        <v>148</v>
      </c>
    </row>
    <row r="2" spans="2:2" ht="30" customHeight="1" x14ac:dyDescent="0.15"/>
    <row r="3" spans="2:2" ht="30" customHeight="1" x14ac:dyDescent="0.15">
      <c r="B3" s="3" t="s">
        <v>135</v>
      </c>
    </row>
    <row r="4" spans="2:2" ht="30" customHeight="1" x14ac:dyDescent="0.15"/>
    <row r="5" spans="2:2" ht="30" customHeight="1" x14ac:dyDescent="0.15"/>
    <row r="6" spans="2:2" ht="30" customHeight="1" x14ac:dyDescent="0.15"/>
    <row r="7" spans="2:2" ht="30" customHeight="1" x14ac:dyDescent="0.15">
      <c r="B7" s="2"/>
    </row>
    <row r="8" spans="2:2" ht="30" customHeight="1" x14ac:dyDescent="0.15">
      <c r="B8" s="24" t="s">
        <v>149</v>
      </c>
    </row>
    <row r="9" spans="2:2" ht="30" customHeight="1" x14ac:dyDescent="0.15"/>
    <row r="10" spans="2:2" ht="30" customHeight="1" x14ac:dyDescent="0.15">
      <c r="B10" s="24"/>
    </row>
    <row r="11" spans="2:2" ht="30" customHeight="1" x14ac:dyDescent="0.15"/>
    <row r="12" spans="2:2" ht="30" customHeight="1" x14ac:dyDescent="0.15"/>
    <row r="13" spans="2:2" ht="30" customHeight="1" x14ac:dyDescent="0.15">
      <c r="B13" s="4" t="s">
        <v>92</v>
      </c>
    </row>
  </sheetData>
  <phoneticPr fontId="9" type="noConversion"/>
  <printOptions horizontalCentered="1" gridLinesSet="0"/>
  <pageMargins left="0.55118110236220474" right="0.15748031496062992" top="0.98425196850393704" bottom="0.19685039370078741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3:G15"/>
  <sheetViews>
    <sheetView showGridLines="0" showZeros="0" workbookViewId="0">
      <selection activeCell="C10" sqref="C10"/>
    </sheetView>
  </sheetViews>
  <sheetFormatPr defaultRowHeight="14.25" x14ac:dyDescent="0.15"/>
  <cols>
    <col min="1" max="1" width="1.75" style="1" customWidth="1"/>
    <col min="2" max="2" width="20.75" style="1" customWidth="1"/>
    <col min="3" max="3" width="16" style="1" customWidth="1"/>
    <col min="4" max="4" width="32.5" style="1" customWidth="1"/>
    <col min="5" max="16384" width="9" style="1"/>
  </cols>
  <sheetData>
    <row r="3" spans="2:7" ht="30" customHeight="1" x14ac:dyDescent="0.15">
      <c r="B3" s="98" t="s">
        <v>0</v>
      </c>
      <c r="C3" s="98"/>
      <c r="D3" s="98"/>
      <c r="E3" s="98"/>
      <c r="F3" s="98"/>
      <c r="G3" s="98"/>
    </row>
    <row r="4" spans="2:7" s="6" customFormat="1" ht="30" customHeight="1" x14ac:dyDescent="0.15">
      <c r="B4" s="21"/>
      <c r="C4" s="21"/>
      <c r="D4" s="21"/>
      <c r="E4" s="21"/>
    </row>
    <row r="5" spans="2:7" s="6" customFormat="1" ht="30" customHeight="1" x14ac:dyDescent="0.15">
      <c r="B5" s="22"/>
    </row>
    <row r="6" spans="2:7" s="6" customFormat="1" ht="30" customHeight="1" x14ac:dyDescent="0.15">
      <c r="B6" s="6" t="s">
        <v>146</v>
      </c>
    </row>
    <row r="7" spans="2:7" s="6" customFormat="1" ht="30" customHeight="1" x14ac:dyDescent="0.15">
      <c r="B7" s="22"/>
    </row>
    <row r="8" spans="2:7" s="6" customFormat="1" ht="30" customHeight="1" x14ac:dyDescent="0.15">
      <c r="B8" s="5" t="s">
        <v>147</v>
      </c>
    </row>
    <row r="9" spans="2:7" ht="30" customHeight="1" x14ac:dyDescent="0.15">
      <c r="B9" s="6"/>
    </row>
    <row r="10" spans="2:7" ht="30" customHeight="1" x14ac:dyDescent="0.15">
      <c r="B10" s="5" t="s">
        <v>1</v>
      </c>
    </row>
    <row r="11" spans="2:7" ht="30" customHeight="1" x14ac:dyDescent="0.15"/>
    <row r="12" spans="2:7" ht="30" customHeight="1" x14ac:dyDescent="0.15">
      <c r="B12" s="5" t="s">
        <v>118</v>
      </c>
    </row>
    <row r="13" spans="2:7" ht="30" customHeight="1" x14ac:dyDescent="0.15">
      <c r="B13" s="6" t="s">
        <v>119</v>
      </c>
    </row>
    <row r="14" spans="2:7" ht="30" customHeight="1" x14ac:dyDescent="0.15"/>
    <row r="15" spans="2:7" ht="30" customHeight="1" x14ac:dyDescent="0.15"/>
  </sheetData>
  <mergeCells count="1">
    <mergeCell ref="B3:G3"/>
  </mergeCells>
  <phoneticPr fontId="9" type="noConversion"/>
  <printOptions horizontalCentered="1" gridLinesSet="0"/>
  <pageMargins left="0.74803149606299213" right="0.15748031496062992" top="1.1811023622047245" bottom="0.19685039370078741" header="0" footer="0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0"/>
  <sheetViews>
    <sheetView showGridLines="0" showZeros="0" zoomScaleNormal="100" workbookViewId="0">
      <selection activeCell="C36" sqref="C36"/>
    </sheetView>
  </sheetViews>
  <sheetFormatPr defaultRowHeight="14.25" x14ac:dyDescent="0.15"/>
  <cols>
    <col min="1" max="1" width="1.75" style="1" customWidth="1"/>
    <col min="2" max="2" width="20.75" style="1" customWidth="1"/>
    <col min="3" max="3" width="16.75" style="1" customWidth="1"/>
    <col min="4" max="4" width="4.75" style="1" customWidth="1"/>
    <col min="5" max="5" width="16.75" style="1" customWidth="1"/>
    <col min="6" max="6" width="4.75" style="1" customWidth="1"/>
    <col min="7" max="7" width="16.75" style="1" customWidth="1"/>
    <col min="8" max="8" width="4.75" style="1" customWidth="1"/>
    <col min="9" max="9" width="20.75" style="1" customWidth="1"/>
    <col min="10" max="16384" width="9" style="1"/>
  </cols>
  <sheetData>
    <row r="1" spans="1:10" ht="40.15" customHeight="1" x14ac:dyDescent="0.15">
      <c r="B1" s="19" t="s">
        <v>82</v>
      </c>
      <c r="C1" s="13"/>
      <c r="D1" s="14"/>
      <c r="E1" s="13"/>
      <c r="F1" s="13"/>
      <c r="G1" s="13"/>
      <c r="H1" s="13"/>
      <c r="I1" s="13"/>
    </row>
    <row r="2" spans="1:10" ht="40.15" customHeight="1" x14ac:dyDescent="0.15">
      <c r="B2" s="94" t="s">
        <v>145</v>
      </c>
      <c r="C2" s="7"/>
      <c r="D2" s="7"/>
      <c r="E2" s="7"/>
      <c r="F2" s="7"/>
      <c r="G2" s="7"/>
      <c r="H2" s="7"/>
      <c r="I2" s="20" t="s">
        <v>109</v>
      </c>
    </row>
    <row r="3" spans="1:10" ht="40.15" customHeight="1" x14ac:dyDescent="0.15">
      <c r="A3" s="7"/>
      <c r="B3" s="15" t="s">
        <v>2</v>
      </c>
      <c r="C3" s="17" t="s">
        <v>110</v>
      </c>
      <c r="D3" s="18"/>
      <c r="E3" s="17" t="s">
        <v>111</v>
      </c>
      <c r="F3" s="18"/>
      <c r="G3" s="17" t="s">
        <v>94</v>
      </c>
      <c r="H3" s="18"/>
      <c r="I3" s="15" t="s">
        <v>3</v>
      </c>
      <c r="J3" s="7"/>
    </row>
    <row r="4" spans="1:10" ht="40.15" customHeight="1" x14ac:dyDescent="0.15">
      <c r="A4" s="7"/>
      <c r="B4" s="15" t="s">
        <v>4</v>
      </c>
      <c r="C4" s="11">
        <v>1535550</v>
      </c>
      <c r="D4" s="10"/>
      <c r="E4" s="11">
        <v>1943117</v>
      </c>
      <c r="F4" s="10"/>
      <c r="G4" s="11">
        <f t="shared" ref="G4:G9" si="0">+C4-E4</f>
        <v>-407567</v>
      </c>
      <c r="H4" s="10"/>
      <c r="I4" s="9"/>
      <c r="J4" s="7"/>
    </row>
    <row r="5" spans="1:10" ht="40.15" customHeight="1" x14ac:dyDescent="0.15">
      <c r="A5" s="7"/>
      <c r="B5" s="15" t="s">
        <v>5</v>
      </c>
      <c r="C5" s="11">
        <v>4840274</v>
      </c>
      <c r="D5" s="10"/>
      <c r="E5" s="11">
        <v>4774210</v>
      </c>
      <c r="F5" s="10"/>
      <c r="G5" s="11">
        <f t="shared" si="0"/>
        <v>66064</v>
      </c>
      <c r="H5" s="10"/>
      <c r="I5" s="8"/>
      <c r="J5" s="7"/>
    </row>
    <row r="6" spans="1:10" ht="40.15" customHeight="1" x14ac:dyDescent="0.15">
      <c r="A6" s="7"/>
      <c r="B6" s="15" t="s">
        <v>6</v>
      </c>
      <c r="C6" s="11">
        <v>2228159</v>
      </c>
      <c r="D6" s="10"/>
      <c r="E6" s="11">
        <v>1611813</v>
      </c>
      <c r="F6" s="10"/>
      <c r="G6" s="11">
        <f t="shared" si="0"/>
        <v>616346</v>
      </c>
      <c r="H6" s="10"/>
      <c r="I6" s="8"/>
      <c r="J6" s="7"/>
    </row>
    <row r="7" spans="1:10" ht="40.15" customHeight="1" x14ac:dyDescent="0.15">
      <c r="A7" s="7"/>
      <c r="B7" s="15" t="s">
        <v>7</v>
      </c>
      <c r="C7" s="11">
        <v>25773481</v>
      </c>
      <c r="D7" s="10"/>
      <c r="E7" s="11">
        <v>28672289</v>
      </c>
      <c r="F7" s="10"/>
      <c r="G7" s="11">
        <f t="shared" si="0"/>
        <v>-2898808</v>
      </c>
      <c r="H7" s="10"/>
      <c r="I7" s="8"/>
      <c r="J7" s="7"/>
    </row>
    <row r="8" spans="1:10" ht="40.15" customHeight="1" x14ac:dyDescent="0.15">
      <c r="A8" s="7"/>
      <c r="B8" s="16" t="s">
        <v>91</v>
      </c>
      <c r="C8" s="30">
        <v>138715</v>
      </c>
      <c r="D8" s="10"/>
      <c r="E8" s="30">
        <v>59155</v>
      </c>
      <c r="F8" s="10"/>
      <c r="G8" s="11">
        <f t="shared" si="0"/>
        <v>79560</v>
      </c>
      <c r="H8" s="10"/>
      <c r="I8" s="8"/>
      <c r="J8" s="7"/>
    </row>
    <row r="9" spans="1:10" ht="40.15" customHeight="1" x14ac:dyDescent="0.15">
      <c r="A9" s="7"/>
      <c r="B9" s="15" t="s">
        <v>8</v>
      </c>
      <c r="C9" s="11">
        <f>SUM(C4:C8)</f>
        <v>34516179</v>
      </c>
      <c r="D9" s="10"/>
      <c r="E9" s="11">
        <f>SUM(E4:E8)</f>
        <v>37060584</v>
      </c>
      <c r="F9" s="10"/>
      <c r="G9" s="11">
        <f t="shared" si="0"/>
        <v>-2544405</v>
      </c>
      <c r="H9" s="10"/>
      <c r="I9" s="12"/>
      <c r="J9" s="7"/>
    </row>
    <row r="10" spans="1:10" ht="40.15" customHeight="1" x14ac:dyDescent="0.15">
      <c r="B10" s="19" t="s">
        <v>83</v>
      </c>
      <c r="C10" s="13"/>
      <c r="D10" s="14"/>
      <c r="E10" s="13"/>
      <c r="F10" s="13"/>
      <c r="G10" s="13"/>
      <c r="H10" s="13"/>
      <c r="I10" s="13"/>
    </row>
    <row r="11" spans="1:10" ht="40.15" customHeight="1" x14ac:dyDescent="0.15">
      <c r="B11" s="94" t="s">
        <v>144</v>
      </c>
      <c r="C11" s="7"/>
      <c r="D11" s="7"/>
      <c r="E11" s="7"/>
      <c r="F11" s="7"/>
      <c r="G11" s="7"/>
      <c r="H11" s="7"/>
      <c r="I11" s="20" t="s">
        <v>109</v>
      </c>
    </row>
    <row r="12" spans="1:10" ht="40.15" customHeight="1" x14ac:dyDescent="0.15">
      <c r="A12" s="7"/>
      <c r="B12" s="15" t="s">
        <v>2</v>
      </c>
      <c r="C12" s="17" t="s">
        <v>110</v>
      </c>
      <c r="D12" s="18"/>
      <c r="E12" s="17" t="s">
        <v>111</v>
      </c>
      <c r="F12" s="18"/>
      <c r="G12" s="17" t="s">
        <v>94</v>
      </c>
      <c r="H12" s="18"/>
      <c r="I12" s="15" t="s">
        <v>3</v>
      </c>
      <c r="J12" s="7"/>
    </row>
    <row r="13" spans="1:10" ht="40.15" customHeight="1" x14ac:dyDescent="0.15">
      <c r="A13" s="7"/>
      <c r="B13" s="15" t="s">
        <v>9</v>
      </c>
      <c r="C13" s="11">
        <v>40074</v>
      </c>
      <c r="D13" s="10"/>
      <c r="E13" s="11">
        <v>63571</v>
      </c>
      <c r="F13" s="10"/>
      <c r="G13" s="11">
        <f>+C13-E13</f>
        <v>-23497</v>
      </c>
      <c r="H13" s="10"/>
      <c r="I13" s="9"/>
      <c r="J13" s="7"/>
    </row>
    <row r="14" spans="1:10" ht="40.15" customHeight="1" x14ac:dyDescent="0.15">
      <c r="A14" s="7"/>
      <c r="B14" s="15" t="s">
        <v>10</v>
      </c>
      <c r="C14" s="11">
        <v>5936696</v>
      </c>
      <c r="D14" s="10"/>
      <c r="E14" s="11">
        <v>6482842</v>
      </c>
      <c r="F14" s="10"/>
      <c r="G14" s="11">
        <f t="shared" ref="G14:G19" si="1">+C14-E14</f>
        <v>-546146</v>
      </c>
      <c r="H14" s="10"/>
      <c r="I14" s="8"/>
      <c r="J14" s="7"/>
    </row>
    <row r="15" spans="1:10" ht="40.15" customHeight="1" x14ac:dyDescent="0.15">
      <c r="A15" s="7"/>
      <c r="B15" s="15" t="s">
        <v>11</v>
      </c>
      <c r="C15" s="11">
        <v>3870859</v>
      </c>
      <c r="D15" s="10"/>
      <c r="E15" s="11">
        <v>4172061</v>
      </c>
      <c r="F15" s="10"/>
      <c r="G15" s="11">
        <f t="shared" si="1"/>
        <v>-301202</v>
      </c>
      <c r="H15" s="10"/>
      <c r="I15" s="8"/>
      <c r="J15" s="7"/>
    </row>
    <row r="16" spans="1:10" ht="40.15" customHeight="1" x14ac:dyDescent="0.15">
      <c r="A16" s="7"/>
      <c r="B16" s="16" t="s">
        <v>12</v>
      </c>
      <c r="C16" s="11">
        <v>23919671</v>
      </c>
      <c r="D16" s="10"/>
      <c r="E16" s="11">
        <v>25484606</v>
      </c>
      <c r="F16" s="10"/>
      <c r="G16" s="11">
        <f t="shared" si="1"/>
        <v>-1564935</v>
      </c>
      <c r="H16" s="10"/>
      <c r="I16" s="8"/>
      <c r="J16" s="7"/>
    </row>
    <row r="17" spans="1:10" ht="40.15" customHeight="1" x14ac:dyDescent="0.15">
      <c r="A17" s="7"/>
      <c r="B17" s="16" t="s">
        <v>13</v>
      </c>
      <c r="C17" s="11">
        <v>381000</v>
      </c>
      <c r="D17" s="10"/>
      <c r="E17" s="11">
        <v>320000</v>
      </c>
      <c r="F17" s="10"/>
      <c r="G17" s="11">
        <f t="shared" si="1"/>
        <v>61000</v>
      </c>
      <c r="H17" s="10"/>
      <c r="I17" s="8"/>
      <c r="J17" s="7"/>
    </row>
    <row r="18" spans="1:10" ht="40.15" customHeight="1" x14ac:dyDescent="0.15">
      <c r="A18" s="7"/>
      <c r="B18" s="16" t="s">
        <v>14</v>
      </c>
      <c r="C18" s="11">
        <v>367879</v>
      </c>
      <c r="D18" s="10"/>
      <c r="E18" s="11">
        <v>537504</v>
      </c>
      <c r="F18" s="10"/>
      <c r="G18" s="11">
        <f t="shared" si="1"/>
        <v>-169625</v>
      </c>
      <c r="H18" s="10"/>
      <c r="I18" s="54"/>
      <c r="J18" s="7"/>
    </row>
    <row r="19" spans="1:10" ht="40.15" customHeight="1" x14ac:dyDescent="0.15">
      <c r="A19" s="7"/>
      <c r="B19" s="15" t="s">
        <v>15</v>
      </c>
      <c r="C19" s="11">
        <f>SUM(C13:C18)</f>
        <v>34516179</v>
      </c>
      <c r="D19" s="10"/>
      <c r="E19" s="11">
        <f>SUM(E13:E18)</f>
        <v>37060584</v>
      </c>
      <c r="F19" s="10"/>
      <c r="G19" s="11">
        <f t="shared" si="1"/>
        <v>-2544405</v>
      </c>
      <c r="H19" s="10"/>
      <c r="I19" s="12"/>
      <c r="J19" s="7"/>
    </row>
    <row r="20" spans="1:10" ht="20.100000000000001" customHeight="1" x14ac:dyDescent="0.15">
      <c r="A20" s="7"/>
      <c r="B20" s="93"/>
      <c r="C20" s="7">
        <f>+C9-C19</f>
        <v>0</v>
      </c>
      <c r="D20" s="7"/>
      <c r="E20" s="7">
        <f>+E9-E19</f>
        <v>0</v>
      </c>
      <c r="F20" s="7"/>
      <c r="G20" s="7">
        <f>+G9-G19</f>
        <v>0</v>
      </c>
      <c r="H20" s="7"/>
      <c r="I20" s="7"/>
      <c r="J20" s="7"/>
    </row>
  </sheetData>
  <phoneticPr fontId="9" type="noConversion"/>
  <printOptions horizontalCentered="1" gridLinesSet="0"/>
  <pageMargins left="0.74803149606299213" right="0.15748031496062992" top="0.78740157480314965" bottom="0.19685039370078741" header="0" footer="0"/>
  <pageSetup paperSize="9" orientation="landscape" horizontalDpi="300" verticalDpi="300" r:id="rId1"/>
  <headerFooter alignWithMargins="0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showZeros="0" workbookViewId="0">
      <selection activeCell="H14" sqref="H14"/>
    </sheetView>
  </sheetViews>
  <sheetFormatPr defaultRowHeight="14.25" x14ac:dyDescent="0.15"/>
  <cols>
    <col min="1" max="1" width="1.75" style="1" customWidth="1"/>
    <col min="2" max="3" width="4.75" style="1" customWidth="1"/>
    <col min="4" max="4" width="14.625" style="1" customWidth="1"/>
    <col min="5" max="7" width="12.75" style="1" customWidth="1"/>
    <col min="8" max="8" width="74.625" style="1" customWidth="1"/>
    <col min="9" max="16384" width="9" style="1"/>
  </cols>
  <sheetData>
    <row r="1" spans="1:9" ht="24.95" customHeight="1" x14ac:dyDescent="0.15">
      <c r="B1" s="23" t="s">
        <v>95</v>
      </c>
      <c r="C1" s="13"/>
      <c r="D1" s="13"/>
      <c r="E1" s="13"/>
      <c r="F1" s="13"/>
      <c r="G1" s="13"/>
      <c r="H1" s="13"/>
    </row>
    <row r="2" spans="1:9" s="33" customFormat="1" ht="20.100000000000001" customHeight="1" x14ac:dyDescent="0.15">
      <c r="B2" s="34" t="s">
        <v>150</v>
      </c>
      <c r="C2" s="34"/>
      <c r="D2" s="34"/>
      <c r="E2" s="34"/>
      <c r="F2" s="34"/>
      <c r="G2" s="34"/>
      <c r="H2" s="35" t="s">
        <v>84</v>
      </c>
    </row>
    <row r="3" spans="1:9" s="33" customFormat="1" ht="20.100000000000001" customHeight="1" x14ac:dyDescent="0.15">
      <c r="A3" s="34"/>
      <c r="B3" s="36" t="s">
        <v>16</v>
      </c>
      <c r="C3" s="37"/>
      <c r="D3" s="38"/>
      <c r="E3" s="39" t="s">
        <v>110</v>
      </c>
      <c r="F3" s="39" t="s">
        <v>112</v>
      </c>
      <c r="G3" s="40" t="s">
        <v>96</v>
      </c>
      <c r="H3" s="39" t="s">
        <v>113</v>
      </c>
      <c r="I3" s="34"/>
    </row>
    <row r="4" spans="1:9" s="33" customFormat="1" ht="20.100000000000001" customHeight="1" x14ac:dyDescent="0.15">
      <c r="A4" s="34"/>
      <c r="B4" s="41" t="s">
        <v>17</v>
      </c>
      <c r="C4" s="41" t="s">
        <v>18</v>
      </c>
      <c r="D4" s="41" t="s">
        <v>19</v>
      </c>
      <c r="E4" s="42" t="s">
        <v>88</v>
      </c>
      <c r="F4" s="42" t="s">
        <v>97</v>
      </c>
      <c r="G4" s="42" t="s">
        <v>89</v>
      </c>
      <c r="H4" s="43"/>
      <c r="I4" s="34"/>
    </row>
    <row r="5" spans="1:9" s="33" customFormat="1" ht="20.100000000000001" customHeight="1" x14ac:dyDescent="0.15">
      <c r="A5" s="34"/>
      <c r="B5" s="44" t="s">
        <v>20</v>
      </c>
      <c r="C5" s="45"/>
      <c r="D5" s="46"/>
      <c r="E5" s="31">
        <f>E6+E9</f>
        <v>1535550</v>
      </c>
      <c r="F5" s="31">
        <f>F6+F9</f>
        <v>1943117</v>
      </c>
      <c r="G5" s="31">
        <f t="shared" ref="G5:G19" si="0">E5-F5</f>
        <v>-407567</v>
      </c>
      <c r="H5" s="31"/>
      <c r="I5" s="34"/>
    </row>
    <row r="6" spans="1:9" s="33" customFormat="1" ht="20.100000000000001" customHeight="1" x14ac:dyDescent="0.15">
      <c r="A6" s="34"/>
      <c r="B6" s="28"/>
      <c r="C6" s="44" t="s">
        <v>77</v>
      </c>
      <c r="D6" s="46"/>
      <c r="E6" s="31">
        <f>E7+E8</f>
        <v>1533354</v>
      </c>
      <c r="F6" s="31">
        <f>F7+F8</f>
        <v>1943117</v>
      </c>
      <c r="G6" s="31">
        <f t="shared" si="0"/>
        <v>-409763</v>
      </c>
      <c r="H6" s="31"/>
      <c r="I6" s="34"/>
    </row>
    <row r="7" spans="1:9" s="33" customFormat="1" ht="20.100000000000001" customHeight="1" x14ac:dyDescent="0.15">
      <c r="A7" s="34"/>
      <c r="B7" s="28"/>
      <c r="C7" s="28"/>
      <c r="D7" s="27" t="s">
        <v>78</v>
      </c>
      <c r="E7" s="27"/>
      <c r="F7" s="27"/>
      <c r="G7" s="31">
        <f t="shared" si="0"/>
        <v>0</v>
      </c>
      <c r="H7" s="26"/>
      <c r="I7" s="34"/>
    </row>
    <row r="8" spans="1:9" s="33" customFormat="1" ht="20.100000000000001" customHeight="1" x14ac:dyDescent="0.15">
      <c r="A8" s="34"/>
      <c r="B8" s="28"/>
      <c r="C8" s="28"/>
      <c r="D8" s="27" t="s">
        <v>107</v>
      </c>
      <c r="E8" s="27">
        <v>1533354</v>
      </c>
      <c r="F8" s="27">
        <v>1943117</v>
      </c>
      <c r="G8" s="31">
        <f>E8-F8</f>
        <v>-409763</v>
      </c>
      <c r="H8" s="26" t="s">
        <v>151</v>
      </c>
      <c r="I8" s="34"/>
    </row>
    <row r="9" spans="1:9" s="33" customFormat="1" ht="20.100000000000001" customHeight="1" x14ac:dyDescent="0.15">
      <c r="A9" s="34"/>
      <c r="B9" s="28"/>
      <c r="C9" s="44" t="s">
        <v>126</v>
      </c>
      <c r="D9" s="46"/>
      <c r="E9" s="31">
        <f>E10</f>
        <v>2196</v>
      </c>
      <c r="F9" s="31">
        <f>F10</f>
        <v>0</v>
      </c>
      <c r="G9" s="31">
        <f>E9-F9</f>
        <v>2196</v>
      </c>
      <c r="H9" s="31"/>
      <c r="I9" s="34"/>
    </row>
    <row r="10" spans="1:9" s="33" customFormat="1" ht="20.100000000000001" customHeight="1" x14ac:dyDescent="0.15">
      <c r="A10" s="34"/>
      <c r="B10" s="56"/>
      <c r="C10" s="48"/>
      <c r="D10" s="95" t="s">
        <v>141</v>
      </c>
      <c r="E10" s="27">
        <v>2196</v>
      </c>
      <c r="F10" s="27"/>
      <c r="G10" s="31">
        <f>E10-F10</f>
        <v>2196</v>
      </c>
      <c r="H10" s="26"/>
      <c r="I10" s="34"/>
    </row>
    <row r="11" spans="1:9" s="33" customFormat="1" ht="20.100000000000001" customHeight="1" x14ac:dyDescent="0.15">
      <c r="A11" s="34"/>
      <c r="B11" s="44" t="s">
        <v>93</v>
      </c>
      <c r="C11" s="45"/>
      <c r="D11" s="46"/>
      <c r="E11" s="31">
        <f>+E12</f>
        <v>4840274</v>
      </c>
      <c r="F11" s="31">
        <f>+F12</f>
        <v>4774210</v>
      </c>
      <c r="G11" s="31">
        <f t="shared" si="0"/>
        <v>66064</v>
      </c>
      <c r="H11" s="31"/>
      <c r="I11" s="34"/>
    </row>
    <row r="12" spans="1:9" s="33" customFormat="1" ht="20.100000000000001" customHeight="1" x14ac:dyDescent="0.15">
      <c r="A12" s="34"/>
      <c r="B12" s="28"/>
      <c r="C12" s="44" t="s">
        <v>21</v>
      </c>
      <c r="D12" s="46"/>
      <c r="E12" s="31">
        <f>SUM(E13:E16)</f>
        <v>4840274</v>
      </c>
      <c r="F12" s="31">
        <f>SUM(F13:F16)</f>
        <v>4774210</v>
      </c>
      <c r="G12" s="31">
        <f t="shared" si="0"/>
        <v>66064</v>
      </c>
      <c r="H12" s="31"/>
      <c r="I12" s="34"/>
    </row>
    <row r="13" spans="1:9" s="33" customFormat="1" ht="20.100000000000001" customHeight="1" x14ac:dyDescent="0.15">
      <c r="A13" s="34"/>
      <c r="B13" s="28"/>
      <c r="C13" s="28"/>
      <c r="D13" s="27" t="s">
        <v>98</v>
      </c>
      <c r="E13" s="27">
        <v>1933800</v>
      </c>
      <c r="F13" s="27">
        <f>1569808+360667</f>
        <v>1930475</v>
      </c>
      <c r="G13" s="27">
        <f t="shared" si="0"/>
        <v>3325</v>
      </c>
      <c r="H13" s="27"/>
      <c r="I13" s="34"/>
    </row>
    <row r="14" spans="1:9" s="33" customFormat="1" ht="20.100000000000001" customHeight="1" x14ac:dyDescent="0.15">
      <c r="A14" s="34"/>
      <c r="B14" s="28"/>
      <c r="C14" s="28"/>
      <c r="D14" s="31" t="s">
        <v>99</v>
      </c>
      <c r="E14" s="31">
        <v>2400000</v>
      </c>
      <c r="F14" s="31">
        <v>2400000</v>
      </c>
      <c r="G14" s="31">
        <f t="shared" si="0"/>
        <v>0</v>
      </c>
      <c r="H14" s="32"/>
      <c r="I14" s="34"/>
    </row>
    <row r="15" spans="1:9" s="33" customFormat="1" ht="20.100000000000001" customHeight="1" x14ac:dyDescent="0.15">
      <c r="A15" s="34"/>
      <c r="B15" s="28"/>
      <c r="C15" s="28"/>
      <c r="D15" s="31" t="s">
        <v>22</v>
      </c>
      <c r="E15" s="31">
        <v>191044</v>
      </c>
      <c r="F15" s="31">
        <v>143735</v>
      </c>
      <c r="G15" s="31">
        <f>E15-F15</f>
        <v>47309</v>
      </c>
      <c r="H15" s="31"/>
      <c r="I15" s="34"/>
    </row>
    <row r="16" spans="1:9" s="33" customFormat="1" ht="20.100000000000001" customHeight="1" x14ac:dyDescent="0.15">
      <c r="A16" s="34"/>
      <c r="B16" s="28"/>
      <c r="C16" s="28"/>
      <c r="D16" s="31" t="s">
        <v>129</v>
      </c>
      <c r="E16" s="31">
        <v>315430</v>
      </c>
      <c r="F16" s="31">
        <v>300000</v>
      </c>
      <c r="G16" s="31">
        <f t="shared" si="0"/>
        <v>15430</v>
      </c>
      <c r="H16" s="31"/>
      <c r="I16" s="34"/>
    </row>
    <row r="17" spans="1:9" s="33" customFormat="1" ht="20.100000000000001" customHeight="1" x14ac:dyDescent="0.15">
      <c r="A17" s="34"/>
      <c r="B17" s="47" t="s">
        <v>23</v>
      </c>
      <c r="C17" s="45"/>
      <c r="D17" s="46"/>
      <c r="E17" s="31">
        <f>+E18</f>
        <v>2228159</v>
      </c>
      <c r="F17" s="31">
        <f>+F18</f>
        <v>1611813</v>
      </c>
      <c r="G17" s="31">
        <f t="shared" si="0"/>
        <v>616346</v>
      </c>
      <c r="H17" s="31"/>
      <c r="I17" s="34"/>
    </row>
    <row r="18" spans="1:9" s="33" customFormat="1" ht="20.100000000000001" customHeight="1" x14ac:dyDescent="0.15">
      <c r="A18" s="34"/>
      <c r="B18" s="28"/>
      <c r="C18" s="44" t="s">
        <v>24</v>
      </c>
      <c r="D18" s="46"/>
      <c r="E18" s="31">
        <f>SUM(E19)</f>
        <v>2228159</v>
      </c>
      <c r="F18" s="31">
        <f>SUM(F19)</f>
        <v>1611813</v>
      </c>
      <c r="G18" s="31">
        <f t="shared" si="0"/>
        <v>616346</v>
      </c>
      <c r="H18" s="31"/>
      <c r="I18" s="34"/>
    </row>
    <row r="19" spans="1:9" s="33" customFormat="1" ht="20.100000000000001" customHeight="1" x14ac:dyDescent="0.15">
      <c r="A19" s="34"/>
      <c r="B19" s="28"/>
      <c r="C19" s="28"/>
      <c r="D19" s="31" t="s">
        <v>101</v>
      </c>
      <c r="E19" s="31">
        <v>2228159</v>
      </c>
      <c r="F19" s="31">
        <v>1611813</v>
      </c>
      <c r="G19" s="31">
        <f t="shared" si="0"/>
        <v>616346</v>
      </c>
      <c r="H19" s="31"/>
      <c r="I19" s="34"/>
    </row>
    <row r="20" spans="1:9" s="33" customFormat="1" ht="20.100000000000001" customHeight="1" x14ac:dyDescent="0.15">
      <c r="A20" s="34"/>
      <c r="B20" s="44" t="s">
        <v>25</v>
      </c>
      <c r="C20" s="45"/>
      <c r="D20" s="46"/>
      <c r="E20" s="31">
        <f>+E21</f>
        <v>25773481</v>
      </c>
      <c r="F20" s="31">
        <f>+F21</f>
        <v>28672289</v>
      </c>
      <c r="G20" s="31">
        <f t="shared" ref="G20:G28" si="1">E20-F20</f>
        <v>-2898808</v>
      </c>
      <c r="H20" s="31"/>
      <c r="I20" s="34"/>
    </row>
    <row r="21" spans="1:9" s="33" customFormat="1" ht="20.100000000000001" customHeight="1" x14ac:dyDescent="0.15">
      <c r="A21" s="34"/>
      <c r="B21" s="28"/>
      <c r="C21" s="44" t="s">
        <v>25</v>
      </c>
      <c r="D21" s="46"/>
      <c r="E21" s="31">
        <f>SUM(E22:E24)</f>
        <v>25773481</v>
      </c>
      <c r="F21" s="31">
        <f>SUM(F22:F24)</f>
        <v>28672289</v>
      </c>
      <c r="G21" s="31">
        <f t="shared" si="1"/>
        <v>-2898808</v>
      </c>
      <c r="H21" s="31"/>
      <c r="I21" s="34"/>
    </row>
    <row r="22" spans="1:9" s="33" customFormat="1" ht="20.100000000000001" customHeight="1" x14ac:dyDescent="0.15">
      <c r="A22" s="34"/>
      <c r="B22" s="28"/>
      <c r="C22" s="28"/>
      <c r="D22" s="27" t="s">
        <v>104</v>
      </c>
      <c r="E22" s="27">
        <v>24300000</v>
      </c>
      <c r="F22" s="27">
        <v>27200000</v>
      </c>
      <c r="G22" s="31">
        <f t="shared" si="1"/>
        <v>-2900000</v>
      </c>
      <c r="H22" s="26" t="s">
        <v>152</v>
      </c>
      <c r="I22" s="34"/>
    </row>
    <row r="23" spans="1:9" s="33" customFormat="1" ht="20.100000000000001" customHeight="1" x14ac:dyDescent="0.15">
      <c r="A23" s="34"/>
      <c r="B23" s="28"/>
      <c r="C23" s="28"/>
      <c r="D23" s="27" t="s">
        <v>140</v>
      </c>
      <c r="E23" s="27">
        <v>1472289</v>
      </c>
      <c r="F23" s="27">
        <v>1472289</v>
      </c>
      <c r="G23" s="31">
        <f>E23-F23</f>
        <v>0</v>
      </c>
      <c r="H23" s="26"/>
      <c r="I23" s="34"/>
    </row>
    <row r="24" spans="1:9" s="33" customFormat="1" ht="20.100000000000001" customHeight="1" x14ac:dyDescent="0.15">
      <c r="A24" s="34"/>
      <c r="B24" s="28"/>
      <c r="C24" s="28"/>
      <c r="D24" s="27" t="s">
        <v>81</v>
      </c>
      <c r="E24" s="27">
        <v>1192</v>
      </c>
      <c r="F24" s="27">
        <v>0</v>
      </c>
      <c r="G24" s="31">
        <f t="shared" si="1"/>
        <v>1192</v>
      </c>
      <c r="H24" s="26"/>
      <c r="I24" s="34"/>
    </row>
    <row r="25" spans="1:9" s="33" customFormat="1" ht="20.100000000000001" customHeight="1" x14ac:dyDescent="0.15">
      <c r="A25" s="34"/>
      <c r="B25" s="44" t="s">
        <v>90</v>
      </c>
      <c r="C25" s="45"/>
      <c r="D25" s="46"/>
      <c r="E25" s="31">
        <f>+E26</f>
        <v>138715</v>
      </c>
      <c r="F25" s="31">
        <f>+F26</f>
        <v>59155</v>
      </c>
      <c r="G25" s="31">
        <f t="shared" si="1"/>
        <v>79560</v>
      </c>
      <c r="H25" s="31"/>
      <c r="I25" s="34"/>
    </row>
    <row r="26" spans="1:9" s="33" customFormat="1" ht="20.100000000000001" customHeight="1" x14ac:dyDescent="0.15">
      <c r="A26" s="34"/>
      <c r="B26" s="28"/>
      <c r="C26" s="44" t="s">
        <v>90</v>
      </c>
      <c r="D26" s="46"/>
      <c r="E26" s="31">
        <f>SUM(E27:E27)</f>
        <v>138715</v>
      </c>
      <c r="F26" s="31">
        <f>SUM(F27:F27)</f>
        <v>59155</v>
      </c>
      <c r="G26" s="31">
        <f t="shared" si="1"/>
        <v>79560</v>
      </c>
      <c r="H26" s="31"/>
      <c r="I26" s="34"/>
    </row>
    <row r="27" spans="1:9" s="33" customFormat="1" ht="20.100000000000001" customHeight="1" x14ac:dyDescent="0.15">
      <c r="A27" s="34"/>
      <c r="B27" s="56"/>
      <c r="C27" s="48"/>
      <c r="D27" s="57" t="s">
        <v>108</v>
      </c>
      <c r="E27" s="27">
        <v>138715</v>
      </c>
      <c r="F27" s="27">
        <f>39076+18372+1707</f>
        <v>59155</v>
      </c>
      <c r="G27" s="31">
        <f t="shared" si="1"/>
        <v>79560</v>
      </c>
      <c r="H27" s="26" t="s">
        <v>153</v>
      </c>
      <c r="I27" s="34"/>
    </row>
    <row r="28" spans="1:9" s="33" customFormat="1" ht="20.100000000000001" customHeight="1" x14ac:dyDescent="0.15">
      <c r="A28" s="34"/>
      <c r="B28" s="49" t="s">
        <v>26</v>
      </c>
      <c r="C28" s="45"/>
      <c r="D28" s="46"/>
      <c r="E28" s="31">
        <f>+E5+E11+E17+E20+E25</f>
        <v>34516179</v>
      </c>
      <c r="F28" s="31">
        <f>+F5+F11+F17+F20+F25</f>
        <v>37060584</v>
      </c>
      <c r="G28" s="31">
        <f t="shared" si="1"/>
        <v>-2544405</v>
      </c>
      <c r="H28" s="31"/>
      <c r="I28" s="34"/>
    </row>
    <row r="29" spans="1:9" s="33" customFormat="1" ht="12" x14ac:dyDescent="0.15">
      <c r="B29" s="34"/>
      <c r="C29" s="34"/>
      <c r="D29" s="34"/>
      <c r="E29" s="34"/>
      <c r="F29" s="34"/>
      <c r="G29" s="50"/>
      <c r="H29" s="34"/>
    </row>
    <row r="30" spans="1:9" s="33" customFormat="1" ht="12" x14ac:dyDescent="0.15">
      <c r="G30" s="34"/>
    </row>
    <row r="31" spans="1:9" s="33" customFormat="1" ht="12" x14ac:dyDescent="0.15">
      <c r="G31" s="34"/>
    </row>
    <row r="32" spans="1:9" s="33" customFormat="1" ht="12" x14ac:dyDescent="0.15">
      <c r="G32" s="34"/>
    </row>
    <row r="33" s="33" customFormat="1" ht="12" x14ac:dyDescent="0.15"/>
    <row r="34" s="33" customFormat="1" ht="12" x14ac:dyDescent="0.15"/>
    <row r="35" s="33" customFormat="1" ht="12" x14ac:dyDescent="0.15"/>
    <row r="36" s="33" customFormat="1" ht="12" x14ac:dyDescent="0.15"/>
    <row r="37" s="33" customFormat="1" ht="12" x14ac:dyDescent="0.15"/>
    <row r="38" s="33" customFormat="1" ht="12" x14ac:dyDescent="0.15"/>
    <row r="39" s="33" customFormat="1" ht="12" x14ac:dyDescent="0.15"/>
    <row r="40" s="33" customFormat="1" ht="12" x14ac:dyDescent="0.15"/>
    <row r="41" s="33" customFormat="1" ht="12" x14ac:dyDescent="0.15"/>
    <row r="42" s="33" customFormat="1" ht="12" x14ac:dyDescent="0.15"/>
    <row r="43" s="33" customFormat="1" ht="12" x14ac:dyDescent="0.15"/>
    <row r="44" s="33" customFormat="1" ht="12" x14ac:dyDescent="0.15"/>
    <row r="45" s="33" customFormat="1" ht="12" x14ac:dyDescent="0.15"/>
    <row r="46" s="33" customFormat="1" ht="12" x14ac:dyDescent="0.15"/>
  </sheetData>
  <phoneticPr fontId="9" type="noConversion"/>
  <printOptions horizontalCentered="1" gridLinesSet="0"/>
  <pageMargins left="0" right="0" top="0.59055118110236227" bottom="0" header="0.51181102362204722" footer="0.31496062992125984"/>
  <pageSetup paperSize="9" scale="85" orientation="landscape" r:id="rId1"/>
  <headerFooter alignWithMargins="0"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showGridLines="0" showZeros="0" zoomScale="80" zoomScaleNormal="80" workbookViewId="0">
      <pane ySplit="4" topLeftCell="A5" activePane="bottomLeft" state="frozen"/>
      <selection pane="bottomLeft" activeCell="H71" sqref="H71"/>
    </sheetView>
  </sheetViews>
  <sheetFormatPr defaultRowHeight="14.25" x14ac:dyDescent="0.15"/>
  <cols>
    <col min="1" max="1" width="1.75" style="1" customWidth="1"/>
    <col min="2" max="3" width="4.75" style="1" customWidth="1"/>
    <col min="4" max="4" width="13.75" style="1" customWidth="1"/>
    <col min="5" max="7" width="12.75" style="1" customWidth="1"/>
    <col min="8" max="8" width="75.75" style="1" customWidth="1"/>
    <col min="9" max="16384" width="9" style="1"/>
  </cols>
  <sheetData>
    <row r="1" spans="1:9" ht="27.95" customHeight="1" x14ac:dyDescent="0.15">
      <c r="B1" s="23" t="s">
        <v>103</v>
      </c>
      <c r="C1" s="13"/>
      <c r="D1" s="13"/>
      <c r="E1" s="13"/>
      <c r="F1" s="13"/>
      <c r="G1" s="13"/>
      <c r="H1" s="13"/>
    </row>
    <row r="2" spans="1:9" s="33" customFormat="1" ht="20.100000000000001" customHeight="1" x14ac:dyDescent="0.15">
      <c r="B2" s="34" t="s">
        <v>142</v>
      </c>
      <c r="C2" s="34"/>
      <c r="D2" s="34"/>
      <c r="E2" s="34"/>
      <c r="F2" s="34"/>
      <c r="G2" s="34"/>
      <c r="H2" s="35" t="s">
        <v>84</v>
      </c>
    </row>
    <row r="3" spans="1:9" s="33" customFormat="1" ht="20.100000000000001" customHeight="1" x14ac:dyDescent="0.15">
      <c r="A3" s="34"/>
      <c r="B3" s="36" t="s">
        <v>16</v>
      </c>
      <c r="C3" s="37"/>
      <c r="D3" s="38"/>
      <c r="E3" s="39" t="s">
        <v>114</v>
      </c>
      <c r="F3" s="39" t="s">
        <v>115</v>
      </c>
      <c r="G3" s="40" t="s">
        <v>96</v>
      </c>
      <c r="H3" s="39" t="s">
        <v>116</v>
      </c>
      <c r="I3" s="34"/>
    </row>
    <row r="4" spans="1:9" s="33" customFormat="1" ht="20.100000000000001" customHeight="1" x14ac:dyDescent="0.15">
      <c r="A4" s="34"/>
      <c r="B4" s="41" t="s">
        <v>17</v>
      </c>
      <c r="C4" s="41" t="s">
        <v>18</v>
      </c>
      <c r="D4" s="41" t="s">
        <v>19</v>
      </c>
      <c r="E4" s="42" t="s">
        <v>88</v>
      </c>
      <c r="F4" s="42" t="s">
        <v>97</v>
      </c>
      <c r="G4" s="42" t="s">
        <v>89</v>
      </c>
      <c r="H4" s="43"/>
      <c r="I4" s="34"/>
    </row>
    <row r="5" spans="1:9" s="33" customFormat="1" ht="20.100000000000001" customHeight="1" x14ac:dyDescent="0.15">
      <c r="A5" s="34"/>
      <c r="B5" s="44" t="s">
        <v>27</v>
      </c>
      <c r="C5" s="45"/>
      <c r="D5" s="46"/>
      <c r="E5" s="31">
        <f>+E6</f>
        <v>40074</v>
      </c>
      <c r="F5" s="31">
        <f>+F6</f>
        <v>63571</v>
      </c>
      <c r="G5" s="31">
        <f t="shared" ref="G5:G13" si="0">E5-F5</f>
        <v>-23497</v>
      </c>
      <c r="H5" s="31"/>
      <c r="I5" s="34"/>
    </row>
    <row r="6" spans="1:9" s="33" customFormat="1" ht="20.100000000000001" customHeight="1" x14ac:dyDescent="0.15">
      <c r="A6" s="34"/>
      <c r="B6" s="28"/>
      <c r="C6" s="44" t="s">
        <v>27</v>
      </c>
      <c r="D6" s="46"/>
      <c r="E6" s="31">
        <f>SUM(E7:E9)</f>
        <v>40074</v>
      </c>
      <c r="F6" s="31">
        <f>SUM(F7:F9)</f>
        <v>63571</v>
      </c>
      <c r="G6" s="31">
        <f t="shared" si="0"/>
        <v>-23497</v>
      </c>
      <c r="H6" s="32"/>
      <c r="I6" s="34"/>
    </row>
    <row r="7" spans="1:9" s="33" customFormat="1" ht="20.100000000000001" customHeight="1" x14ac:dyDescent="0.15">
      <c r="A7" s="34"/>
      <c r="B7" s="28"/>
      <c r="C7" s="28"/>
      <c r="D7" s="27" t="s">
        <v>28</v>
      </c>
      <c r="E7" s="27">
        <v>28274</v>
      </c>
      <c r="F7" s="27">
        <v>47071</v>
      </c>
      <c r="G7" s="27">
        <f t="shared" si="0"/>
        <v>-18797</v>
      </c>
      <c r="H7" s="26"/>
      <c r="I7" s="34"/>
    </row>
    <row r="8" spans="1:9" s="33" customFormat="1" ht="20.100000000000001" customHeight="1" x14ac:dyDescent="0.15">
      <c r="A8" s="34"/>
      <c r="B8" s="28"/>
      <c r="C8" s="28"/>
      <c r="D8" s="27" t="s">
        <v>29</v>
      </c>
      <c r="E8" s="27">
        <v>9500</v>
      </c>
      <c r="F8" s="27">
        <v>12500</v>
      </c>
      <c r="G8" s="27">
        <f t="shared" si="0"/>
        <v>-3000</v>
      </c>
      <c r="H8" s="26"/>
      <c r="I8" s="34"/>
    </row>
    <row r="9" spans="1:9" s="33" customFormat="1" ht="20.100000000000001" customHeight="1" x14ac:dyDescent="0.15">
      <c r="A9" s="34"/>
      <c r="B9" s="28"/>
      <c r="C9" s="28"/>
      <c r="D9" s="27" t="s">
        <v>30</v>
      </c>
      <c r="E9" s="27">
        <v>2300</v>
      </c>
      <c r="F9" s="27">
        <v>4000</v>
      </c>
      <c r="G9" s="27">
        <f t="shared" si="0"/>
        <v>-1700</v>
      </c>
      <c r="H9" s="26"/>
      <c r="I9" s="34"/>
    </row>
    <row r="10" spans="1:9" s="33" customFormat="1" ht="20.100000000000001" customHeight="1" x14ac:dyDescent="0.15">
      <c r="A10" s="34"/>
      <c r="B10" s="44" t="s">
        <v>31</v>
      </c>
      <c r="C10" s="45"/>
      <c r="D10" s="46"/>
      <c r="E10" s="31">
        <f>+E11+E17</f>
        <v>5936696</v>
      </c>
      <c r="F10" s="31">
        <f>+F11+F17</f>
        <v>6482842</v>
      </c>
      <c r="G10" s="31">
        <f t="shared" si="0"/>
        <v>-546146</v>
      </c>
      <c r="H10" s="31"/>
      <c r="I10" s="34"/>
    </row>
    <row r="11" spans="1:9" s="33" customFormat="1" ht="20.100000000000001" customHeight="1" x14ac:dyDescent="0.15">
      <c r="A11" s="34"/>
      <c r="B11" s="28"/>
      <c r="C11" s="44" t="s">
        <v>32</v>
      </c>
      <c r="D11" s="46"/>
      <c r="E11" s="31">
        <f>SUM(E12:E16)</f>
        <v>3604127</v>
      </c>
      <c r="F11" s="31">
        <f>SUM(F12:F16)</f>
        <v>4549726</v>
      </c>
      <c r="G11" s="31">
        <f t="shared" si="0"/>
        <v>-945599</v>
      </c>
      <c r="H11" s="29"/>
      <c r="I11" s="34"/>
    </row>
    <row r="12" spans="1:9" s="33" customFormat="1" ht="20.100000000000001" customHeight="1" x14ac:dyDescent="0.15">
      <c r="A12" s="34"/>
      <c r="B12" s="28"/>
      <c r="C12" s="28"/>
      <c r="D12" s="27" t="s">
        <v>33</v>
      </c>
      <c r="E12" s="27">
        <v>2230313</v>
      </c>
      <c r="F12" s="27">
        <v>2800660</v>
      </c>
      <c r="G12" s="27">
        <f t="shared" si="0"/>
        <v>-570347</v>
      </c>
      <c r="H12" s="29" t="s">
        <v>134</v>
      </c>
      <c r="I12" s="34"/>
    </row>
    <row r="13" spans="1:9" s="33" customFormat="1" ht="20.100000000000001" customHeight="1" x14ac:dyDescent="0.15">
      <c r="A13" s="34"/>
      <c r="B13" s="28"/>
      <c r="C13" s="28"/>
      <c r="D13" s="27" t="s">
        <v>130</v>
      </c>
      <c r="E13" s="27">
        <v>190733</v>
      </c>
      <c r="F13" s="27">
        <v>178490</v>
      </c>
      <c r="G13" s="27">
        <f t="shared" si="0"/>
        <v>12243</v>
      </c>
      <c r="H13" s="59"/>
      <c r="I13" s="34"/>
    </row>
    <row r="14" spans="1:9" s="33" customFormat="1" ht="20.100000000000001" customHeight="1" x14ac:dyDescent="0.15">
      <c r="A14" s="34"/>
      <c r="B14" s="28"/>
      <c r="C14" s="28"/>
      <c r="D14" s="27" t="s">
        <v>34</v>
      </c>
      <c r="E14" s="27">
        <v>108520</v>
      </c>
      <c r="F14" s="27">
        <v>107250</v>
      </c>
      <c r="G14" s="27">
        <f t="shared" ref="G14:G27" si="1">E14-F14</f>
        <v>1270</v>
      </c>
      <c r="H14" s="59" t="s">
        <v>136</v>
      </c>
      <c r="I14" s="34"/>
    </row>
    <row r="15" spans="1:9" s="33" customFormat="1" ht="20.100000000000001" customHeight="1" x14ac:dyDescent="0.15">
      <c r="A15" s="34"/>
      <c r="B15" s="28"/>
      <c r="C15" s="28"/>
      <c r="D15" s="27" t="s">
        <v>35</v>
      </c>
      <c r="E15" s="27">
        <v>567446</v>
      </c>
      <c r="F15" s="27">
        <v>871126</v>
      </c>
      <c r="G15" s="27">
        <f>E15-F15</f>
        <v>-303680</v>
      </c>
      <c r="H15" s="59" t="s">
        <v>154</v>
      </c>
      <c r="I15" s="34"/>
    </row>
    <row r="16" spans="1:9" s="33" customFormat="1" ht="20.100000000000001" customHeight="1" x14ac:dyDescent="0.15">
      <c r="A16" s="34"/>
      <c r="B16" s="28"/>
      <c r="C16" s="28"/>
      <c r="D16" s="27" t="s">
        <v>131</v>
      </c>
      <c r="E16" s="27">
        <v>507115</v>
      </c>
      <c r="F16" s="27">
        <v>592200</v>
      </c>
      <c r="G16" s="27">
        <f t="shared" si="1"/>
        <v>-85085</v>
      </c>
      <c r="H16" s="59" t="s">
        <v>155</v>
      </c>
      <c r="I16" s="34"/>
    </row>
    <row r="17" spans="1:9" s="33" customFormat="1" ht="20.100000000000001" customHeight="1" x14ac:dyDescent="0.15">
      <c r="A17" s="34"/>
      <c r="B17" s="28"/>
      <c r="C17" s="44" t="s">
        <v>36</v>
      </c>
      <c r="D17" s="46"/>
      <c r="E17" s="31">
        <f>SUM(E18:E36)</f>
        <v>2332569</v>
      </c>
      <c r="F17" s="31">
        <f>SUM(F18:F36)</f>
        <v>1933116</v>
      </c>
      <c r="G17" s="31">
        <f t="shared" si="1"/>
        <v>399453</v>
      </c>
      <c r="H17" s="31"/>
      <c r="I17" s="34"/>
    </row>
    <row r="18" spans="1:9" s="33" customFormat="1" ht="20.100000000000001" customHeight="1" x14ac:dyDescent="0.15">
      <c r="A18" s="34"/>
      <c r="B18" s="28"/>
      <c r="C18" s="28"/>
      <c r="D18" s="27" t="s">
        <v>37</v>
      </c>
      <c r="E18" s="27">
        <v>56911</v>
      </c>
      <c r="F18" s="27">
        <v>60300</v>
      </c>
      <c r="G18" s="27">
        <f t="shared" si="1"/>
        <v>-3389</v>
      </c>
      <c r="H18" s="29"/>
      <c r="I18" s="34"/>
    </row>
    <row r="19" spans="1:9" s="33" customFormat="1" ht="20.100000000000001" customHeight="1" x14ac:dyDescent="0.15">
      <c r="A19" s="34"/>
      <c r="B19" s="28"/>
      <c r="C19" s="28"/>
      <c r="D19" s="31" t="s">
        <v>40</v>
      </c>
      <c r="E19" s="31">
        <v>351893</v>
      </c>
      <c r="F19" s="31">
        <v>3047</v>
      </c>
      <c r="G19" s="31">
        <f>E19-F19</f>
        <v>348846</v>
      </c>
      <c r="H19" s="32" t="s">
        <v>156</v>
      </c>
      <c r="I19" s="34"/>
    </row>
    <row r="20" spans="1:9" s="33" customFormat="1" ht="20.100000000000001" customHeight="1" x14ac:dyDescent="0.15">
      <c r="A20" s="34"/>
      <c r="B20" s="28"/>
      <c r="C20" s="28"/>
      <c r="D20" s="31" t="s">
        <v>125</v>
      </c>
      <c r="E20" s="31">
        <v>4180</v>
      </c>
      <c r="F20" s="31">
        <v>3180</v>
      </c>
      <c r="G20" s="31">
        <f>E20-F20</f>
        <v>1000</v>
      </c>
      <c r="H20" s="31"/>
      <c r="I20" s="34"/>
    </row>
    <row r="21" spans="1:9" s="33" customFormat="1" ht="20.100000000000001" customHeight="1" x14ac:dyDescent="0.15">
      <c r="A21" s="34"/>
      <c r="B21" s="28"/>
      <c r="C21" s="28"/>
      <c r="D21" s="31" t="s">
        <v>124</v>
      </c>
      <c r="E21" s="31">
        <v>25171</v>
      </c>
      <c r="F21" s="31">
        <v>28050</v>
      </c>
      <c r="G21" s="31">
        <f t="shared" si="1"/>
        <v>-2879</v>
      </c>
      <c r="H21" s="32"/>
      <c r="I21" s="34"/>
    </row>
    <row r="22" spans="1:9" s="33" customFormat="1" ht="20.100000000000001" customHeight="1" x14ac:dyDescent="0.15">
      <c r="A22" s="34"/>
      <c r="B22" s="28"/>
      <c r="C22" s="28"/>
      <c r="D22" s="31" t="s">
        <v>38</v>
      </c>
      <c r="E22" s="31">
        <v>211369</v>
      </c>
      <c r="F22" s="31">
        <v>227909</v>
      </c>
      <c r="G22" s="31">
        <f t="shared" si="1"/>
        <v>-16540</v>
      </c>
      <c r="H22" s="32"/>
      <c r="I22" s="34"/>
    </row>
    <row r="23" spans="1:9" s="33" customFormat="1" ht="20.100000000000001" customHeight="1" x14ac:dyDescent="0.15">
      <c r="A23" s="34"/>
      <c r="B23" s="28"/>
      <c r="C23" s="28"/>
      <c r="D23" s="31" t="s">
        <v>41</v>
      </c>
      <c r="E23" s="31">
        <v>544799</v>
      </c>
      <c r="F23" s="31">
        <v>455486</v>
      </c>
      <c r="G23" s="31">
        <f>E23-F23</f>
        <v>89313</v>
      </c>
      <c r="H23" s="32" t="s">
        <v>157</v>
      </c>
      <c r="I23" s="34"/>
    </row>
    <row r="24" spans="1:9" s="33" customFormat="1" ht="20.100000000000001" customHeight="1" x14ac:dyDescent="0.15">
      <c r="A24" s="34"/>
      <c r="B24" s="28"/>
      <c r="C24" s="28"/>
      <c r="D24" s="31" t="s">
        <v>127</v>
      </c>
      <c r="E24" s="31">
        <v>53064</v>
      </c>
      <c r="F24" s="31">
        <v>53935</v>
      </c>
      <c r="G24" s="31">
        <f>E24-F24</f>
        <v>-871</v>
      </c>
      <c r="H24" s="31"/>
      <c r="I24" s="34"/>
    </row>
    <row r="25" spans="1:9" s="33" customFormat="1" ht="20.100000000000001" customHeight="1" x14ac:dyDescent="0.15">
      <c r="A25" s="34"/>
      <c r="B25" s="28"/>
      <c r="C25" s="28"/>
      <c r="D25" s="31" t="s">
        <v>44</v>
      </c>
      <c r="E25" s="31">
        <v>74347</v>
      </c>
      <c r="F25" s="31">
        <v>66676</v>
      </c>
      <c r="G25" s="31">
        <f>E25-F25</f>
        <v>7671</v>
      </c>
      <c r="H25" s="32"/>
      <c r="I25" s="34"/>
    </row>
    <row r="26" spans="1:9" s="33" customFormat="1" ht="20.100000000000001" customHeight="1" x14ac:dyDescent="0.15">
      <c r="A26" s="34"/>
      <c r="B26" s="28"/>
      <c r="C26" s="28"/>
      <c r="D26" s="31" t="s">
        <v>39</v>
      </c>
      <c r="E26" s="31">
        <v>51181</v>
      </c>
      <c r="F26" s="31">
        <v>51800</v>
      </c>
      <c r="G26" s="31">
        <f t="shared" si="1"/>
        <v>-619</v>
      </c>
      <c r="H26" s="32"/>
      <c r="I26" s="34"/>
    </row>
    <row r="27" spans="1:9" s="33" customFormat="1" ht="20.100000000000001" customHeight="1" x14ac:dyDescent="0.15">
      <c r="A27" s="34"/>
      <c r="B27" s="28"/>
      <c r="C27" s="28"/>
      <c r="D27" s="31" t="s">
        <v>122</v>
      </c>
      <c r="E27" s="31">
        <v>126301</v>
      </c>
      <c r="F27" s="31">
        <v>151295</v>
      </c>
      <c r="G27" s="31">
        <f t="shared" si="1"/>
        <v>-24994</v>
      </c>
      <c r="H27" s="32" t="s">
        <v>158</v>
      </c>
      <c r="I27" s="34"/>
    </row>
    <row r="28" spans="1:9" s="33" customFormat="1" ht="20.100000000000001" customHeight="1" x14ac:dyDescent="0.15">
      <c r="A28" s="34"/>
      <c r="B28" s="28"/>
      <c r="C28" s="28"/>
      <c r="D28" s="31" t="s">
        <v>30</v>
      </c>
      <c r="E28" s="31">
        <v>67274</v>
      </c>
      <c r="F28" s="31">
        <v>76200</v>
      </c>
      <c r="G28" s="31">
        <f>E28-F28</f>
        <v>-8926</v>
      </c>
      <c r="H28" s="32"/>
      <c r="I28" s="34"/>
    </row>
    <row r="29" spans="1:9" s="33" customFormat="1" ht="20.100000000000001" customHeight="1" x14ac:dyDescent="0.15">
      <c r="A29" s="34"/>
      <c r="B29" s="28"/>
      <c r="C29" s="28"/>
      <c r="D29" s="31" t="s">
        <v>29</v>
      </c>
      <c r="E29" s="31">
        <v>71967</v>
      </c>
      <c r="F29" s="31">
        <v>65576</v>
      </c>
      <c r="G29" s="31">
        <f>E29-F29</f>
        <v>6391</v>
      </c>
      <c r="H29" s="32"/>
      <c r="I29" s="34"/>
    </row>
    <row r="30" spans="1:9" s="33" customFormat="1" ht="20.100000000000001" customHeight="1" x14ac:dyDescent="0.15">
      <c r="A30" s="34"/>
      <c r="B30" s="28"/>
      <c r="C30" s="28"/>
      <c r="D30" s="31" t="s">
        <v>85</v>
      </c>
      <c r="E30" s="31">
        <v>132698</v>
      </c>
      <c r="F30" s="31">
        <v>224900</v>
      </c>
      <c r="G30" s="31">
        <f>E30-F30</f>
        <v>-92202</v>
      </c>
      <c r="H30" s="32" t="s">
        <v>159</v>
      </c>
      <c r="I30" s="34"/>
    </row>
    <row r="31" spans="1:9" s="33" customFormat="1" ht="20.100000000000001" customHeight="1" x14ac:dyDescent="0.15">
      <c r="A31" s="34"/>
      <c r="B31" s="28"/>
      <c r="C31" s="28"/>
      <c r="D31" s="31" t="s">
        <v>123</v>
      </c>
      <c r="E31" s="31">
        <v>31257</v>
      </c>
      <c r="F31" s="31">
        <v>33440</v>
      </c>
      <c r="G31" s="31">
        <f>E31-F31</f>
        <v>-2183</v>
      </c>
      <c r="H31" s="32" t="s">
        <v>137</v>
      </c>
      <c r="I31" s="34"/>
    </row>
    <row r="32" spans="1:9" s="33" customFormat="1" ht="20.100000000000001" customHeight="1" x14ac:dyDescent="0.15">
      <c r="A32" s="34"/>
      <c r="B32" s="28"/>
      <c r="C32" s="28"/>
      <c r="D32" s="31" t="s">
        <v>43</v>
      </c>
      <c r="E32" s="31">
        <v>91645</v>
      </c>
      <c r="F32" s="31">
        <v>116004</v>
      </c>
      <c r="G32" s="31">
        <f>E32-F32</f>
        <v>-24359</v>
      </c>
      <c r="H32" s="92" t="s">
        <v>160</v>
      </c>
      <c r="I32" s="34"/>
    </row>
    <row r="33" spans="1:9" s="33" customFormat="1" ht="20.100000000000001" customHeight="1" x14ac:dyDescent="0.15">
      <c r="A33" s="34"/>
      <c r="B33" s="28"/>
      <c r="C33" s="28"/>
      <c r="D33" s="31" t="s">
        <v>42</v>
      </c>
      <c r="E33" s="31">
        <v>52463</v>
      </c>
      <c r="F33" s="31">
        <v>39800</v>
      </c>
      <c r="G33" s="31">
        <f t="shared" ref="G33:G43" si="2">E33-F33</f>
        <v>12663</v>
      </c>
      <c r="H33" s="32" t="s">
        <v>161</v>
      </c>
      <c r="I33" s="34"/>
    </row>
    <row r="34" spans="1:9" s="33" customFormat="1" ht="20.100000000000001" customHeight="1" x14ac:dyDescent="0.15">
      <c r="A34" s="34"/>
      <c r="B34" s="28"/>
      <c r="C34" s="28"/>
      <c r="D34" s="31" t="s">
        <v>138</v>
      </c>
      <c r="E34" s="31">
        <v>32903</v>
      </c>
      <c r="F34" s="31">
        <v>0</v>
      </c>
      <c r="G34" s="31">
        <f>E34-F34</f>
        <v>32903</v>
      </c>
      <c r="H34" s="32" t="s">
        <v>162</v>
      </c>
      <c r="I34" s="34"/>
    </row>
    <row r="35" spans="1:9" s="33" customFormat="1" ht="20.100000000000001" customHeight="1" x14ac:dyDescent="0.15">
      <c r="A35" s="34"/>
      <c r="B35" s="28"/>
      <c r="C35" s="28"/>
      <c r="D35" s="31" t="s">
        <v>120</v>
      </c>
      <c r="E35" s="31">
        <v>272527</v>
      </c>
      <c r="F35" s="31">
        <v>191390</v>
      </c>
      <c r="G35" s="31">
        <f t="shared" si="2"/>
        <v>81137</v>
      </c>
      <c r="H35" s="96" t="s">
        <v>163</v>
      </c>
      <c r="I35" s="34"/>
    </row>
    <row r="36" spans="1:9" s="33" customFormat="1" ht="20.100000000000001" customHeight="1" x14ac:dyDescent="0.15">
      <c r="A36" s="34"/>
      <c r="B36" s="28"/>
      <c r="C36" s="48"/>
      <c r="D36" s="27" t="s">
        <v>133</v>
      </c>
      <c r="E36" s="27">
        <v>80619</v>
      </c>
      <c r="F36" s="27">
        <v>84128</v>
      </c>
      <c r="G36" s="27">
        <f>E36-F36</f>
        <v>-3509</v>
      </c>
      <c r="H36" s="91"/>
      <c r="I36" s="34"/>
    </row>
    <row r="37" spans="1:9" s="33" customFormat="1" ht="20.100000000000001" customHeight="1" x14ac:dyDescent="0.15">
      <c r="A37" s="34"/>
      <c r="B37" s="44" t="s">
        <v>45</v>
      </c>
      <c r="C37" s="58"/>
      <c r="D37" s="46"/>
      <c r="E37" s="31">
        <f>+E38+E40</f>
        <v>3870859</v>
      </c>
      <c r="F37" s="31">
        <f>+F38+F40</f>
        <v>4172061</v>
      </c>
      <c r="G37" s="27">
        <f t="shared" si="2"/>
        <v>-301202</v>
      </c>
      <c r="H37" s="31"/>
      <c r="I37" s="34"/>
    </row>
    <row r="38" spans="1:9" s="33" customFormat="1" ht="20.100000000000001" customHeight="1" x14ac:dyDescent="0.15">
      <c r="A38" s="34"/>
      <c r="B38" s="28"/>
      <c r="C38" s="44" t="s">
        <v>46</v>
      </c>
      <c r="D38" s="46"/>
      <c r="E38" s="31">
        <f>SUM(E39:E39)</f>
        <v>1321492</v>
      </c>
      <c r="F38" s="31">
        <f>SUM(F39:F39)</f>
        <v>1380000</v>
      </c>
      <c r="G38" s="27">
        <f t="shared" si="2"/>
        <v>-58508</v>
      </c>
      <c r="H38" s="31"/>
      <c r="I38" s="34"/>
    </row>
    <row r="39" spans="1:9" s="33" customFormat="1" ht="20.100000000000001" customHeight="1" x14ac:dyDescent="0.15">
      <c r="A39" s="34"/>
      <c r="B39" s="28"/>
      <c r="C39" s="28"/>
      <c r="D39" s="27" t="s">
        <v>121</v>
      </c>
      <c r="E39" s="27">
        <v>1321492</v>
      </c>
      <c r="F39" s="27">
        <v>1380000</v>
      </c>
      <c r="G39" s="27">
        <f>E39-F39</f>
        <v>-58508</v>
      </c>
      <c r="H39" s="29" t="s">
        <v>164</v>
      </c>
    </row>
    <row r="40" spans="1:9" s="33" customFormat="1" ht="20.100000000000001" customHeight="1" x14ac:dyDescent="0.15">
      <c r="A40" s="34"/>
      <c r="B40" s="28"/>
      <c r="C40" s="44" t="s">
        <v>47</v>
      </c>
      <c r="D40" s="46"/>
      <c r="E40" s="31">
        <f>SUM(E41:E43)</f>
        <v>2549367</v>
      </c>
      <c r="F40" s="31">
        <f>SUM(F41:F43)</f>
        <v>2792061</v>
      </c>
      <c r="G40" s="27">
        <f t="shared" si="2"/>
        <v>-242694</v>
      </c>
      <c r="H40" s="31"/>
      <c r="I40" s="34"/>
    </row>
    <row r="41" spans="1:9" s="33" customFormat="1" ht="20.100000000000001" customHeight="1" x14ac:dyDescent="0.15">
      <c r="A41" s="34"/>
      <c r="B41" s="28"/>
      <c r="C41" s="28"/>
      <c r="D41" s="27" t="s">
        <v>48</v>
      </c>
      <c r="E41" s="27">
        <v>121416</v>
      </c>
      <c r="F41" s="27">
        <v>154912</v>
      </c>
      <c r="G41" s="27">
        <f t="shared" si="2"/>
        <v>-33496</v>
      </c>
      <c r="H41" s="29" t="s">
        <v>139</v>
      </c>
      <c r="I41" s="34"/>
    </row>
    <row r="42" spans="1:9" s="33" customFormat="1" ht="20.100000000000001" customHeight="1" x14ac:dyDescent="0.15">
      <c r="A42" s="34"/>
      <c r="B42" s="28"/>
      <c r="C42" s="28"/>
      <c r="D42" s="27" t="s">
        <v>49</v>
      </c>
      <c r="E42" s="27">
        <v>452</v>
      </c>
      <c r="F42" s="27">
        <v>500</v>
      </c>
      <c r="G42" s="27">
        <f t="shared" si="2"/>
        <v>-48</v>
      </c>
      <c r="H42" s="27" t="s">
        <v>132</v>
      </c>
      <c r="I42" s="34"/>
    </row>
    <row r="43" spans="1:9" s="33" customFormat="1" ht="32.25" customHeight="1" x14ac:dyDescent="0.15">
      <c r="A43" s="34"/>
      <c r="B43" s="56"/>
      <c r="C43" s="28"/>
      <c r="D43" s="27" t="s">
        <v>106</v>
      </c>
      <c r="E43" s="27">
        <v>2427499</v>
      </c>
      <c r="F43" s="27">
        <v>2636649</v>
      </c>
      <c r="G43" s="27">
        <f t="shared" si="2"/>
        <v>-209150</v>
      </c>
      <c r="H43" s="91" t="s">
        <v>165</v>
      </c>
      <c r="I43" s="34"/>
    </row>
    <row r="44" spans="1:9" s="33" customFormat="1" ht="20.100000000000001" customHeight="1" x14ac:dyDescent="0.15">
      <c r="A44" s="34"/>
      <c r="B44" s="44" t="s">
        <v>50</v>
      </c>
      <c r="C44" s="45"/>
      <c r="D44" s="46"/>
      <c r="E44" s="31">
        <f>+E45</f>
        <v>23919671</v>
      </c>
      <c r="F44" s="31">
        <f>+F45</f>
        <v>25484606</v>
      </c>
      <c r="G44" s="27">
        <f t="shared" ref="G44:G60" si="3">E44-F44</f>
        <v>-1564935</v>
      </c>
      <c r="H44" s="31"/>
      <c r="I44" s="34"/>
    </row>
    <row r="45" spans="1:9" s="33" customFormat="1" ht="20.100000000000001" customHeight="1" x14ac:dyDescent="0.15">
      <c r="A45" s="34"/>
      <c r="B45" s="28"/>
      <c r="C45" s="44" t="s">
        <v>50</v>
      </c>
      <c r="D45" s="46"/>
      <c r="E45" s="31">
        <f>SUM(E46:E58)</f>
        <v>23919671</v>
      </c>
      <c r="F45" s="31">
        <f>SUM(F46:F58)</f>
        <v>25484606</v>
      </c>
      <c r="G45" s="27">
        <f t="shared" si="3"/>
        <v>-1564935</v>
      </c>
      <c r="H45" s="32"/>
      <c r="I45" s="34"/>
    </row>
    <row r="46" spans="1:9" s="33" customFormat="1" ht="20.100000000000001" customHeight="1" x14ac:dyDescent="0.15">
      <c r="A46" s="34"/>
      <c r="B46" s="28"/>
      <c r="C46" s="28"/>
      <c r="D46" s="27" t="s">
        <v>86</v>
      </c>
      <c r="E46" s="27">
        <v>4680686</v>
      </c>
      <c r="F46" s="27">
        <v>5388600</v>
      </c>
      <c r="G46" s="27">
        <f t="shared" si="3"/>
        <v>-707914</v>
      </c>
      <c r="H46" s="29"/>
      <c r="I46" s="34"/>
    </row>
    <row r="47" spans="1:9" s="33" customFormat="1" ht="20.100000000000001" customHeight="1" x14ac:dyDescent="0.15">
      <c r="A47" s="34"/>
      <c r="B47" s="28"/>
      <c r="C47" s="28"/>
      <c r="D47" s="29" t="s">
        <v>51</v>
      </c>
      <c r="E47" s="27">
        <v>4075786</v>
      </c>
      <c r="F47" s="27">
        <v>4017310</v>
      </c>
      <c r="G47" s="27">
        <f>E47-F47</f>
        <v>58476</v>
      </c>
      <c r="H47" s="27"/>
      <c r="I47" s="34"/>
    </row>
    <row r="48" spans="1:9" s="33" customFormat="1" ht="20.100000000000001" customHeight="1" x14ac:dyDescent="0.15">
      <c r="A48" s="34"/>
      <c r="B48" s="28"/>
      <c r="C48" s="28"/>
      <c r="D48" s="27" t="s">
        <v>87</v>
      </c>
      <c r="E48" s="27">
        <v>1082346</v>
      </c>
      <c r="F48" s="27">
        <v>1199238</v>
      </c>
      <c r="G48" s="27">
        <f t="shared" si="3"/>
        <v>-116892</v>
      </c>
      <c r="H48" s="27"/>
      <c r="I48" s="34"/>
    </row>
    <row r="49" spans="1:9" s="33" customFormat="1" ht="20.100000000000001" customHeight="1" x14ac:dyDescent="0.15">
      <c r="A49" s="34"/>
      <c r="B49" s="28"/>
      <c r="C49" s="28"/>
      <c r="D49" s="29" t="s">
        <v>52</v>
      </c>
      <c r="E49" s="27">
        <v>2805873</v>
      </c>
      <c r="F49" s="27">
        <v>2855390</v>
      </c>
      <c r="G49" s="27">
        <f t="shared" si="3"/>
        <v>-49517</v>
      </c>
      <c r="H49" s="27"/>
      <c r="I49" s="34"/>
    </row>
    <row r="50" spans="1:9" s="33" customFormat="1" ht="20.100000000000001" customHeight="1" x14ac:dyDescent="0.15">
      <c r="A50" s="34"/>
      <c r="B50" s="28"/>
      <c r="C50" s="28"/>
      <c r="D50" s="29" t="s">
        <v>53</v>
      </c>
      <c r="E50" s="27">
        <v>1066787</v>
      </c>
      <c r="F50" s="27">
        <v>1088166</v>
      </c>
      <c r="G50" s="27">
        <f t="shared" si="3"/>
        <v>-21379</v>
      </c>
      <c r="H50" s="27"/>
      <c r="I50" s="34"/>
    </row>
    <row r="51" spans="1:9" s="33" customFormat="1" ht="20.100000000000001" customHeight="1" x14ac:dyDescent="0.15">
      <c r="A51" s="34"/>
      <c r="B51" s="28"/>
      <c r="C51" s="28"/>
      <c r="D51" s="26" t="s">
        <v>54</v>
      </c>
      <c r="E51" s="27">
        <v>1118995</v>
      </c>
      <c r="F51" s="27">
        <v>1245514</v>
      </c>
      <c r="G51" s="27">
        <f t="shared" si="3"/>
        <v>-126519</v>
      </c>
      <c r="H51" s="27"/>
      <c r="I51" s="34"/>
    </row>
    <row r="52" spans="1:9" s="33" customFormat="1" ht="20.100000000000001" customHeight="1" x14ac:dyDescent="0.15">
      <c r="A52" s="34"/>
      <c r="B52" s="28"/>
      <c r="C52" s="28"/>
      <c r="D52" s="29" t="s">
        <v>55</v>
      </c>
      <c r="E52" s="27">
        <v>1389189</v>
      </c>
      <c r="F52" s="27">
        <v>1625695</v>
      </c>
      <c r="G52" s="27">
        <f t="shared" si="3"/>
        <v>-236506</v>
      </c>
      <c r="H52" s="27"/>
      <c r="I52" s="34"/>
    </row>
    <row r="53" spans="1:9" s="33" customFormat="1" ht="20.100000000000001" customHeight="1" x14ac:dyDescent="0.15">
      <c r="A53" s="34"/>
      <c r="B53" s="28"/>
      <c r="C53" s="28"/>
      <c r="D53" s="26" t="s">
        <v>117</v>
      </c>
      <c r="E53" s="27">
        <v>2024975</v>
      </c>
      <c r="F53" s="27">
        <v>2191474</v>
      </c>
      <c r="G53" s="27">
        <f t="shared" si="3"/>
        <v>-166499</v>
      </c>
      <c r="H53" s="27"/>
      <c r="I53" s="34"/>
    </row>
    <row r="54" spans="1:9" s="33" customFormat="1" ht="20.100000000000001" customHeight="1" x14ac:dyDescent="0.15">
      <c r="A54" s="34"/>
      <c r="B54" s="28"/>
      <c r="C54" s="28"/>
      <c r="D54" s="29" t="s">
        <v>79</v>
      </c>
      <c r="E54" s="27">
        <v>1523765</v>
      </c>
      <c r="F54" s="27">
        <v>1670764</v>
      </c>
      <c r="G54" s="27">
        <f t="shared" si="3"/>
        <v>-146999</v>
      </c>
      <c r="H54" s="27"/>
      <c r="I54" s="34"/>
    </row>
    <row r="55" spans="1:9" s="33" customFormat="1" ht="20.100000000000001" customHeight="1" x14ac:dyDescent="0.15">
      <c r="A55" s="34"/>
      <c r="B55" s="28"/>
      <c r="C55" s="28"/>
      <c r="D55" s="26" t="s">
        <v>80</v>
      </c>
      <c r="E55" s="27">
        <v>1923910</v>
      </c>
      <c r="F55" s="27">
        <v>2119486</v>
      </c>
      <c r="G55" s="27">
        <f t="shared" si="3"/>
        <v>-195576</v>
      </c>
      <c r="H55" s="27"/>
      <c r="I55" s="34"/>
    </row>
    <row r="56" spans="1:9" s="33" customFormat="1" ht="20.100000000000001" customHeight="1" x14ac:dyDescent="0.15">
      <c r="A56" s="34"/>
      <c r="B56" s="28"/>
      <c r="C56" s="28"/>
      <c r="D56" s="26" t="s">
        <v>105</v>
      </c>
      <c r="E56" s="27">
        <v>305577</v>
      </c>
      <c r="F56" s="27">
        <v>361360</v>
      </c>
      <c r="G56" s="27">
        <f t="shared" si="3"/>
        <v>-55783</v>
      </c>
      <c r="H56" s="27"/>
      <c r="I56" s="34"/>
    </row>
    <row r="57" spans="1:9" s="33" customFormat="1" ht="20.100000000000001" customHeight="1" x14ac:dyDescent="0.15">
      <c r="A57" s="34"/>
      <c r="B57" s="28"/>
      <c r="C57" s="28"/>
      <c r="D57" s="55" t="s">
        <v>102</v>
      </c>
      <c r="E57" s="31">
        <v>363924</v>
      </c>
      <c r="F57" s="31">
        <v>249320</v>
      </c>
      <c r="G57" s="31">
        <f t="shared" si="3"/>
        <v>114604</v>
      </c>
      <c r="H57" s="31"/>
      <c r="I57" s="34"/>
    </row>
    <row r="58" spans="1:9" s="33" customFormat="1" ht="20.100000000000001" customHeight="1" x14ac:dyDescent="0.15">
      <c r="A58" s="34"/>
      <c r="B58" s="97"/>
      <c r="C58" s="28"/>
      <c r="D58" s="55" t="s">
        <v>143</v>
      </c>
      <c r="E58" s="31">
        <v>1557858</v>
      </c>
      <c r="F58" s="31">
        <v>1472289</v>
      </c>
      <c r="G58" s="27">
        <f t="shared" si="3"/>
        <v>85569</v>
      </c>
      <c r="H58" s="31"/>
      <c r="I58" s="34"/>
    </row>
    <row r="59" spans="1:9" s="33" customFormat="1" ht="20.100000000000001" customHeight="1" x14ac:dyDescent="0.15">
      <c r="A59" s="34"/>
      <c r="B59" s="44" t="s">
        <v>56</v>
      </c>
      <c r="C59" s="45"/>
      <c r="D59" s="46"/>
      <c r="E59" s="31">
        <f>+E60</f>
        <v>381000</v>
      </c>
      <c r="F59" s="31">
        <f>+F60</f>
        <v>320000</v>
      </c>
      <c r="G59" s="27">
        <f t="shared" si="3"/>
        <v>61000</v>
      </c>
      <c r="H59" s="31"/>
      <c r="I59" s="34"/>
    </row>
    <row r="60" spans="1:9" s="33" customFormat="1" ht="20.100000000000001" customHeight="1" x14ac:dyDescent="0.15">
      <c r="A60" s="34"/>
      <c r="B60" s="28"/>
      <c r="C60" s="44" t="s">
        <v>56</v>
      </c>
      <c r="D60" s="46"/>
      <c r="E60" s="31">
        <f>SUM(E61:E62)</f>
        <v>381000</v>
      </c>
      <c r="F60" s="31">
        <f>SUM(F61:F62)</f>
        <v>320000</v>
      </c>
      <c r="G60" s="27">
        <f t="shared" si="3"/>
        <v>61000</v>
      </c>
      <c r="H60" s="31"/>
      <c r="I60" s="34"/>
    </row>
    <row r="61" spans="1:9" s="33" customFormat="1" ht="20.100000000000001" customHeight="1" x14ac:dyDescent="0.15">
      <c r="A61" s="34"/>
      <c r="B61" s="28"/>
      <c r="C61" s="28"/>
      <c r="D61" s="27" t="s">
        <v>22</v>
      </c>
      <c r="E61" s="27">
        <v>13000</v>
      </c>
      <c r="F61" s="27">
        <v>20000</v>
      </c>
      <c r="G61" s="27">
        <f t="shared" ref="G61:G66" si="4">E61-F61</f>
        <v>-7000</v>
      </c>
      <c r="H61" s="26"/>
      <c r="I61" s="34"/>
    </row>
    <row r="62" spans="1:9" s="33" customFormat="1" ht="20.100000000000001" customHeight="1" x14ac:dyDescent="0.15">
      <c r="A62" s="34"/>
      <c r="B62" s="28"/>
      <c r="C62" s="28"/>
      <c r="D62" s="57" t="s">
        <v>128</v>
      </c>
      <c r="E62" s="27">
        <v>368000</v>
      </c>
      <c r="F62" s="27">
        <v>300000</v>
      </c>
      <c r="G62" s="27">
        <f t="shared" si="4"/>
        <v>68000</v>
      </c>
      <c r="H62" s="26" t="s">
        <v>166</v>
      </c>
      <c r="I62" s="34"/>
    </row>
    <row r="63" spans="1:9" s="33" customFormat="1" ht="20.100000000000001" customHeight="1" x14ac:dyDescent="0.15">
      <c r="A63" s="34"/>
      <c r="B63" s="44" t="s">
        <v>57</v>
      </c>
      <c r="C63" s="45"/>
      <c r="D63" s="46"/>
      <c r="E63" s="31">
        <f>+E64</f>
        <v>367879</v>
      </c>
      <c r="F63" s="31">
        <f>+F64</f>
        <v>537504</v>
      </c>
      <c r="G63" s="27">
        <f t="shared" si="4"/>
        <v>-169625</v>
      </c>
      <c r="H63" s="31"/>
      <c r="I63" s="34"/>
    </row>
    <row r="64" spans="1:9" s="33" customFormat="1" ht="20.100000000000001" customHeight="1" x14ac:dyDescent="0.15">
      <c r="A64" s="34"/>
      <c r="B64" s="28"/>
      <c r="C64" s="44" t="s">
        <v>57</v>
      </c>
      <c r="D64" s="46"/>
      <c r="E64" s="31">
        <f>SUM(E65:E65)</f>
        <v>367879</v>
      </c>
      <c r="F64" s="31">
        <f>SUM(F65:F65)</f>
        <v>537504</v>
      </c>
      <c r="G64" s="27">
        <f t="shared" si="4"/>
        <v>-169625</v>
      </c>
      <c r="H64" s="31"/>
      <c r="I64" s="34"/>
    </row>
    <row r="65" spans="1:9" s="33" customFormat="1" ht="20.100000000000001" customHeight="1" x14ac:dyDescent="0.15">
      <c r="A65" s="34"/>
      <c r="B65" s="28"/>
      <c r="C65" s="28"/>
      <c r="D65" s="44" t="s">
        <v>57</v>
      </c>
      <c r="E65" s="27">
        <v>367879</v>
      </c>
      <c r="F65" s="27">
        <v>537504</v>
      </c>
      <c r="G65" s="27">
        <f t="shared" si="4"/>
        <v>-169625</v>
      </c>
      <c r="H65" s="26"/>
      <c r="I65" s="34"/>
    </row>
    <row r="66" spans="1:9" s="33" customFormat="1" ht="20.100000000000001" customHeight="1" x14ac:dyDescent="0.15">
      <c r="A66" s="34"/>
      <c r="B66" s="51" t="s">
        <v>58</v>
      </c>
      <c r="C66" s="45"/>
      <c r="D66" s="46"/>
      <c r="E66" s="31">
        <f>+E5+E10+E37+E44+E59+E63</f>
        <v>34516179</v>
      </c>
      <c r="F66" s="31">
        <f>+F5+F10+F37+F44+F59+F63</f>
        <v>37060584</v>
      </c>
      <c r="G66" s="31">
        <f t="shared" si="4"/>
        <v>-2544405</v>
      </c>
      <c r="H66" s="31"/>
      <c r="I66" s="34"/>
    </row>
    <row r="67" spans="1:9" s="33" customFormat="1" ht="18" customHeight="1" x14ac:dyDescent="0.15"/>
    <row r="68" spans="1:9" s="33" customFormat="1" ht="18" customHeight="1" x14ac:dyDescent="0.15"/>
    <row r="69" spans="1:9" s="33" customFormat="1" ht="18" customHeight="1" x14ac:dyDescent="0.15"/>
    <row r="70" spans="1:9" s="33" customFormat="1" ht="18" customHeight="1" x14ac:dyDescent="0.15"/>
    <row r="71" spans="1:9" s="33" customFormat="1" ht="18" customHeight="1" x14ac:dyDescent="0.15"/>
    <row r="72" spans="1:9" s="33" customFormat="1" ht="18" customHeight="1" x14ac:dyDescent="0.15"/>
    <row r="73" spans="1:9" s="33" customFormat="1" ht="18" customHeight="1" x14ac:dyDescent="0.15"/>
    <row r="74" spans="1:9" s="33" customFormat="1" ht="18" customHeight="1" x14ac:dyDescent="0.15"/>
    <row r="75" spans="1:9" s="33" customFormat="1" ht="18" customHeight="1" x14ac:dyDescent="0.15"/>
    <row r="76" spans="1:9" s="33" customFormat="1" ht="18" customHeight="1" x14ac:dyDescent="0.15"/>
    <row r="77" spans="1:9" s="33" customFormat="1" ht="18" customHeight="1" x14ac:dyDescent="0.15"/>
    <row r="78" spans="1:9" s="33" customFormat="1" ht="18" customHeight="1" x14ac:dyDescent="0.15"/>
    <row r="79" spans="1:9" s="33" customFormat="1" ht="18" customHeight="1" x14ac:dyDescent="0.15"/>
    <row r="80" spans="1:9" s="33" customFormat="1" ht="18" customHeight="1" x14ac:dyDescent="0.15"/>
    <row r="81" s="33" customFormat="1" ht="18" customHeight="1" x14ac:dyDescent="0.15"/>
    <row r="82" s="33" customFormat="1" ht="18" customHeight="1" x14ac:dyDescent="0.15"/>
    <row r="83" s="33" customFormat="1" ht="18" customHeight="1" x14ac:dyDescent="0.15"/>
    <row r="84" s="33" customFormat="1" ht="18" customHeight="1" x14ac:dyDescent="0.15"/>
    <row r="85" s="33" customFormat="1" ht="18" customHeight="1" x14ac:dyDescent="0.15"/>
    <row r="86" s="33" customFormat="1" ht="18" customHeight="1" x14ac:dyDescent="0.15"/>
    <row r="87" s="33" customFormat="1" ht="18" customHeight="1" x14ac:dyDescent="0.15"/>
    <row r="88" s="33" customFormat="1" ht="18" customHeight="1" x14ac:dyDescent="0.15"/>
    <row r="89" s="33" customFormat="1" ht="18" customHeight="1" x14ac:dyDescent="0.15"/>
    <row r="90" s="33" customFormat="1" ht="18" customHeight="1" x14ac:dyDescent="0.15"/>
    <row r="91" s="33" customFormat="1" ht="18" customHeight="1" x14ac:dyDescent="0.15"/>
    <row r="92" s="33" customFormat="1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</sheetData>
  <phoneticPr fontId="9" type="noConversion"/>
  <printOptions horizontalCentered="1" gridLinesSet="0"/>
  <pageMargins left="0" right="0" top="0.59055118110236227" bottom="0.59055118110236227" header="0.51181102362204722" footer="0.31496062992125984"/>
  <pageSetup paperSize="9" scale="85" orientation="landscape" r:id="rId1"/>
  <headerFooter alignWithMargins="0"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showGridLines="0" tabSelected="1" zoomScaleNormal="100" workbookViewId="0">
      <selection activeCell="M15" sqref="M15"/>
    </sheetView>
  </sheetViews>
  <sheetFormatPr defaultRowHeight="14.25" x14ac:dyDescent="0.15"/>
  <cols>
    <col min="1" max="1" width="12.625" style="53" customWidth="1"/>
    <col min="2" max="15" width="7.875" style="53" customWidth="1"/>
    <col min="16" max="16384" width="9" style="53"/>
  </cols>
  <sheetData>
    <row r="2" spans="1:16" ht="34.5" customHeight="1" x14ac:dyDescent="0.15">
      <c r="A2" s="106" t="s">
        <v>100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4" spans="1:16" ht="15" thickBot="1" x14ac:dyDescent="0.2">
      <c r="A4" s="94" t="s">
        <v>167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6" s="70" customFormat="1" ht="30" customHeight="1" x14ac:dyDescent="0.15">
      <c r="A5" s="63" t="s">
        <v>60</v>
      </c>
      <c r="B5" s="64" t="s">
        <v>61</v>
      </c>
      <c r="C5" s="65" t="s">
        <v>62</v>
      </c>
      <c r="D5" s="65" t="s">
        <v>63</v>
      </c>
      <c r="E5" s="66" t="s">
        <v>64</v>
      </c>
      <c r="F5" s="66"/>
      <c r="G5" s="66"/>
      <c r="H5" s="66"/>
      <c r="I5" s="66"/>
      <c r="J5" s="66"/>
      <c r="K5" s="66"/>
      <c r="L5" s="66"/>
      <c r="M5" s="67" t="s">
        <v>65</v>
      </c>
      <c r="N5" s="68"/>
      <c r="O5" s="69" t="s">
        <v>59</v>
      </c>
      <c r="P5" s="62"/>
    </row>
    <row r="6" spans="1:16" s="70" customFormat="1" ht="30" customHeight="1" thickBot="1" x14ac:dyDescent="0.2">
      <c r="A6" s="71"/>
      <c r="B6" s="72"/>
      <c r="C6" s="73"/>
      <c r="D6" s="73"/>
      <c r="E6" s="74" t="s">
        <v>66</v>
      </c>
      <c r="F6" s="75" t="s">
        <v>67</v>
      </c>
      <c r="G6" s="75" t="s">
        <v>68</v>
      </c>
      <c r="H6" s="75" t="s">
        <v>69</v>
      </c>
      <c r="I6" s="75" t="s">
        <v>70</v>
      </c>
      <c r="J6" s="75" t="s">
        <v>71</v>
      </c>
      <c r="K6" s="75" t="s">
        <v>72</v>
      </c>
      <c r="L6" s="76" t="s">
        <v>73</v>
      </c>
      <c r="M6" s="77" t="s">
        <v>70</v>
      </c>
      <c r="N6" s="78" t="s">
        <v>74</v>
      </c>
      <c r="O6" s="79"/>
      <c r="P6" s="62"/>
    </row>
    <row r="7" spans="1:16" s="70" customFormat="1" ht="39.950000000000003" customHeight="1" x14ac:dyDescent="0.15">
      <c r="A7" s="60" t="s">
        <v>75</v>
      </c>
      <c r="B7" s="80">
        <v>1</v>
      </c>
      <c r="C7" s="81">
        <v>9</v>
      </c>
      <c r="D7" s="81">
        <v>2</v>
      </c>
      <c r="E7" s="80">
        <v>3</v>
      </c>
      <c r="F7" s="82">
        <v>4</v>
      </c>
      <c r="G7" s="82">
        <v>9</v>
      </c>
      <c r="H7" s="82">
        <v>2</v>
      </c>
      <c r="I7" s="82">
        <v>12</v>
      </c>
      <c r="J7" s="82">
        <v>2</v>
      </c>
      <c r="K7" s="82"/>
      <c r="L7" s="83">
        <v>1</v>
      </c>
      <c r="M7" s="84"/>
      <c r="N7" s="85"/>
      <c r="O7" s="86">
        <f>SUM(B7:N7)</f>
        <v>45</v>
      </c>
      <c r="P7" s="62"/>
    </row>
    <row r="8" spans="1:16" s="70" customFormat="1" ht="39.950000000000003" customHeight="1" thickBot="1" x14ac:dyDescent="0.2">
      <c r="A8" s="71" t="s">
        <v>76</v>
      </c>
      <c r="B8" s="72">
        <v>1</v>
      </c>
      <c r="C8" s="73">
        <v>9</v>
      </c>
      <c r="D8" s="73">
        <v>2</v>
      </c>
      <c r="E8" s="72">
        <v>2</v>
      </c>
      <c r="F8" s="87">
        <v>4</v>
      </c>
      <c r="G8" s="87">
        <v>8</v>
      </c>
      <c r="H8" s="87">
        <v>6</v>
      </c>
      <c r="I8" s="87">
        <v>2</v>
      </c>
      <c r="J8" s="87">
        <v>2</v>
      </c>
      <c r="K8" s="87"/>
      <c r="L8" s="88"/>
      <c r="M8" s="89"/>
      <c r="N8" s="90"/>
      <c r="O8" s="79">
        <f>SUM(B8:N8)</f>
        <v>36</v>
      </c>
      <c r="P8" s="62"/>
    </row>
    <row r="9" spans="1:16" x14ac:dyDescent="0.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</sheetData>
  <mergeCells count="1">
    <mergeCell ref="A2:O2"/>
  </mergeCells>
  <phoneticPr fontId="9" type="noConversion"/>
  <printOptions gridLinesSet="0"/>
  <pageMargins left="0.55118110236220474" right="0.35433070866141736" top="1.3779527559055118" bottom="0.98425196850393704" header="0.51181102362204722" footer="0.51181102362204722"/>
  <pageSetup paperSize="9"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12" zoomScaleNormal="112" workbookViewId="0">
      <selection activeCell="F15" sqref="F15"/>
    </sheetView>
  </sheetViews>
  <sheetFormatPr defaultColWidth="8.75" defaultRowHeight="14.25" x14ac:dyDescent="0.15"/>
  <cols>
    <col min="1" max="1" width="9.625" style="52" bestFit="1" customWidth="1"/>
    <col min="2" max="2" width="14.75" style="52" customWidth="1"/>
    <col min="3" max="3" width="19.5" style="52" customWidth="1"/>
    <col min="4" max="5" width="14.75" style="52" customWidth="1"/>
    <col min="6" max="6" width="20.5" style="52" bestFit="1" customWidth="1"/>
    <col min="7" max="9" width="14.75" style="52" customWidth="1"/>
    <col min="10" max="10" width="12.75" style="52" customWidth="1"/>
    <col min="11" max="16384" width="8.75" style="52"/>
  </cols>
  <sheetData>
    <row r="1" spans="1:8" ht="20.25" x14ac:dyDescent="0.15">
      <c r="A1" s="105" t="s">
        <v>199</v>
      </c>
      <c r="B1" s="105"/>
      <c r="C1" s="105"/>
      <c r="D1" s="105"/>
      <c r="E1" s="105"/>
      <c r="F1" s="105"/>
      <c r="G1" s="105"/>
      <c r="H1" s="105"/>
    </row>
    <row r="2" spans="1:8" x14ac:dyDescent="0.15">
      <c r="A2" s="52" t="s">
        <v>198</v>
      </c>
    </row>
    <row r="3" spans="1:8" s="101" customFormat="1" ht="30.75" customHeight="1" x14ac:dyDescent="0.15">
      <c r="A3" s="99" t="s">
        <v>168</v>
      </c>
      <c r="B3" s="99" t="s">
        <v>169</v>
      </c>
      <c r="C3" s="100" t="s">
        <v>170</v>
      </c>
      <c r="D3" s="99" t="s">
        <v>171</v>
      </c>
      <c r="E3" s="100" t="s">
        <v>172</v>
      </c>
      <c r="F3" s="99" t="s">
        <v>173</v>
      </c>
      <c r="G3" s="100" t="s">
        <v>174</v>
      </c>
      <c r="H3" s="100" t="s">
        <v>175</v>
      </c>
    </row>
    <row r="4" spans="1:8" s="101" customFormat="1" ht="30.75" customHeight="1" x14ac:dyDescent="0.15">
      <c r="A4" s="102" t="s">
        <v>176</v>
      </c>
      <c r="B4" s="102" t="s">
        <v>177</v>
      </c>
      <c r="C4" s="103" t="s">
        <v>178</v>
      </c>
      <c r="D4" s="102" t="s">
        <v>179</v>
      </c>
      <c r="E4" s="103" t="s">
        <v>180</v>
      </c>
      <c r="F4" s="102" t="s">
        <v>181</v>
      </c>
      <c r="G4" s="103" t="s">
        <v>182</v>
      </c>
      <c r="H4" s="104">
        <v>7230000</v>
      </c>
    </row>
    <row r="5" spans="1:8" s="101" customFormat="1" ht="30.75" customHeight="1" x14ac:dyDescent="0.15">
      <c r="A5" s="102" t="s">
        <v>183</v>
      </c>
      <c r="B5" s="102" t="s">
        <v>184</v>
      </c>
      <c r="C5" s="103" t="s">
        <v>185</v>
      </c>
      <c r="D5" s="102" t="s">
        <v>179</v>
      </c>
      <c r="E5" s="103" t="s">
        <v>186</v>
      </c>
      <c r="F5" s="102" t="s">
        <v>187</v>
      </c>
      <c r="G5" s="103" t="s">
        <v>188</v>
      </c>
      <c r="H5" s="104">
        <v>891500</v>
      </c>
    </row>
    <row r="6" spans="1:8" s="101" customFormat="1" ht="30.75" customHeight="1" x14ac:dyDescent="0.15">
      <c r="A6" s="102" t="s">
        <v>189</v>
      </c>
      <c r="B6" s="102" t="s">
        <v>184</v>
      </c>
      <c r="C6" s="103" t="s">
        <v>190</v>
      </c>
      <c r="D6" s="102" t="s">
        <v>179</v>
      </c>
      <c r="E6" s="103" t="s">
        <v>191</v>
      </c>
      <c r="F6" s="102" t="s">
        <v>181</v>
      </c>
      <c r="G6" s="103" t="s">
        <v>192</v>
      </c>
      <c r="H6" s="104">
        <v>1800000</v>
      </c>
    </row>
    <row r="7" spans="1:8" s="101" customFormat="1" ht="30" customHeight="1" x14ac:dyDescent="0.15">
      <c r="A7" s="102" t="s">
        <v>193</v>
      </c>
      <c r="B7" s="102" t="s">
        <v>194</v>
      </c>
      <c r="C7" s="103" t="s">
        <v>195</v>
      </c>
      <c r="D7" s="102" t="s">
        <v>179</v>
      </c>
      <c r="E7" s="103" t="s">
        <v>196</v>
      </c>
      <c r="F7" s="102" t="s">
        <v>181</v>
      </c>
      <c r="G7" s="103" t="s">
        <v>197</v>
      </c>
      <c r="H7" s="104">
        <v>1500000</v>
      </c>
    </row>
  </sheetData>
  <mergeCells count="1">
    <mergeCell ref="A1:H1"/>
  </mergeCells>
  <phoneticPr fontId="9" type="noConversion"/>
  <printOptions horizontalCentered="1" gridLinesSet="0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3</vt:i4>
      </vt:variant>
    </vt:vector>
  </HeadingPairs>
  <TitlesOfParts>
    <vt:vector size="10" baseType="lpstr">
      <vt:lpstr>표지</vt:lpstr>
      <vt:lpstr>예산총칙</vt:lpstr>
      <vt:lpstr>세입.세출예산 총괄표</vt:lpstr>
      <vt:lpstr>세입예산서</vt:lpstr>
      <vt:lpstr>세출예산서</vt:lpstr>
      <vt:lpstr>인원일람표</vt:lpstr>
      <vt:lpstr>차량현황</vt:lpstr>
      <vt:lpstr>'세입.세출예산 총괄표'!Print_Area</vt:lpstr>
      <vt:lpstr>인원일람표!Print_Area</vt:lpstr>
      <vt:lpstr>세출예산서!Print_Titles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user2</cp:lastModifiedBy>
  <cp:lastPrinted>2016-02-24T04:32:31Z</cp:lastPrinted>
  <dcterms:created xsi:type="dcterms:W3CDTF">1998-02-03T11:16:08Z</dcterms:created>
  <dcterms:modified xsi:type="dcterms:W3CDTF">2016-02-24T06:39:40Z</dcterms:modified>
</cp:coreProperties>
</file>