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학년도\체험학습\"/>
    </mc:Choice>
  </mc:AlternateContent>
  <bookViews>
    <workbookView xWindow="480" yWindow="135" windowWidth="18240" windowHeight="12270" activeTab="4"/>
  </bookViews>
  <sheets>
    <sheet name="4월15일" sheetId="11" r:id="rId1"/>
    <sheet name="4월22일" sheetId="12" r:id="rId2"/>
    <sheet name="5월20일" sheetId="13" r:id="rId3"/>
    <sheet name="5월27일" sheetId="14" r:id="rId4"/>
    <sheet name="6월 17일" sheetId="15" r:id="rId5"/>
  </sheets>
  <definedNames>
    <definedName name="_xlnm.Print_Area" localSheetId="0">'4월15일'!$A$1:$K$21</definedName>
    <definedName name="_xlnm.Print_Area" localSheetId="1">'4월22일'!$A$1:$K$21</definedName>
    <definedName name="_xlnm.Print_Area" localSheetId="2">'5월20일'!$A$1:$K$23</definedName>
    <definedName name="_xlnm.Print_Area" localSheetId="3">'5월27일'!$A$1:$K$22</definedName>
    <definedName name="_xlnm.Print_Area" localSheetId="4">'6월 17일'!$A$1:$K$23</definedName>
  </definedNames>
  <calcPr calcId="152511"/>
</workbook>
</file>

<file path=xl/calcChain.xml><?xml version="1.0" encoding="utf-8"?>
<calcChain xmlns="http://schemas.openxmlformats.org/spreadsheetml/2006/main">
  <c r="H18" i="15" l="1"/>
  <c r="H16" i="15"/>
  <c r="H15" i="15"/>
  <c r="H14" i="15"/>
  <c r="I14" i="15" s="1"/>
  <c r="J14" i="15" s="1"/>
  <c r="H13" i="15"/>
  <c r="D15" i="15"/>
  <c r="I15" i="15" s="1"/>
  <c r="J15" i="15" s="1"/>
  <c r="D14" i="15"/>
  <c r="B20" i="15"/>
  <c r="H19" i="15"/>
  <c r="H20" i="15"/>
  <c r="D18" i="15"/>
  <c r="D20" i="15" s="1"/>
  <c r="B17" i="15"/>
  <c r="D16" i="15"/>
  <c r="I16" i="15" s="1"/>
  <c r="J16" i="15" s="1"/>
  <c r="D13" i="15"/>
  <c r="H17" i="15" l="1"/>
  <c r="H21" i="15" s="1"/>
  <c r="D17" i="15"/>
  <c r="D21" i="15" s="1"/>
  <c r="I13" i="15"/>
  <c r="I17" i="15" s="1"/>
  <c r="I21" i="15" s="1"/>
  <c r="J13" i="15"/>
  <c r="J17" i="15" s="1"/>
  <c r="J21" i="15" s="1"/>
  <c r="H16" i="14"/>
  <c r="H14" i="14"/>
  <c r="H13" i="14"/>
  <c r="B19" i="14"/>
  <c r="H18" i="14"/>
  <c r="H17" i="14"/>
  <c r="D16" i="14"/>
  <c r="D19" i="14" s="1"/>
  <c r="B15" i="14"/>
  <c r="D14" i="14"/>
  <c r="D13" i="14"/>
  <c r="H19" i="14" l="1"/>
  <c r="I13" i="14"/>
  <c r="J13" i="14" s="1"/>
  <c r="I14" i="14"/>
  <c r="J14" i="14" s="1"/>
  <c r="H15" i="14"/>
  <c r="D15" i="14"/>
  <c r="D20" i="14" s="1"/>
  <c r="H16" i="13"/>
  <c r="H20" i="14" l="1"/>
  <c r="J15" i="14"/>
  <c r="J20" i="14" s="1"/>
  <c r="I15" i="14"/>
  <c r="I20" i="14" s="1"/>
  <c r="D16" i="13"/>
  <c r="H20" i="13"/>
  <c r="H21" i="13" s="1"/>
  <c r="H15" i="13"/>
  <c r="D21" i="13"/>
  <c r="D15" i="13"/>
  <c r="B15" i="13"/>
  <c r="H19" i="13"/>
  <c r="J15" i="13"/>
  <c r="I15" i="13"/>
  <c r="J14" i="13"/>
  <c r="I14" i="13"/>
  <c r="H14" i="13"/>
  <c r="H13" i="13"/>
  <c r="D14" i="13"/>
  <c r="B20" i="13" l="1"/>
  <c r="H18" i="13"/>
  <c r="H17" i="13"/>
  <c r="D20" i="13"/>
  <c r="D13" i="13"/>
  <c r="I13" i="13" l="1"/>
  <c r="H15" i="12"/>
  <c r="I21" i="13" l="1"/>
  <c r="J13" i="13"/>
  <c r="J21" i="13" s="1"/>
  <c r="H13" i="12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sharedStrings.xml><?xml version="1.0" encoding="utf-8"?>
<sst xmlns="http://schemas.openxmlformats.org/spreadsheetml/2006/main" count="230" uniqueCount="77">
  <si>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</si>
  <si>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</si>
  <si>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</si>
  <si>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</si>
  <si>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</si>
  <si>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</si>
  <si>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</si>
  <si>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</si>
  <si>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</si>
  <si>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</si>
  <si>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</si>
  <si>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</si>
  <si>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</si>
  <si>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</si>
  <si>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</si>
  <si>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</si>
  <si>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</si>
  <si>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</si>
  <si>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</si>
  <si>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</si>
  <si>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</si>
  <si>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</si>
  <si>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</si>
  <si>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</si>
  <si>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</si>
  <si>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</si>
  <si>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</si>
  <si>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</si>
  <si>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</si>
  <si>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</si>
  <si>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</si>
  <si>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</si>
  <si>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</si>
  <si>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</si>
  <si>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</si>
  <si>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</si>
  <si>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</si>
  <si>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</si>
  <si>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</si>
  <si>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</si>
  <si>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</si>
  <si>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</si>
  <si>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</si>
  <si>
    <t>1. 기    간 : 2016.  5.  20.(1일)</t>
    <phoneticPr fontId="5" type="noConversion"/>
  </si>
  <si>
    <t>2. 장    소 : 순천 야생차 체험관</t>
    <phoneticPr fontId="5" type="noConversion"/>
  </si>
  <si>
    <t>3. 학생인원 : 참가 83명 (재적 90명, 불참 7명)</t>
    <phoneticPr fontId="5" type="noConversion"/>
  </si>
  <si>
    <t>체험비</t>
    <phoneticPr fontId="3" type="noConversion"/>
  </si>
  <si>
    <t>5,000원*83명=</t>
    <phoneticPr fontId="3" type="noConversion"/>
  </si>
  <si>
    <t>6,300원*83명=</t>
    <phoneticPr fontId="5" type="noConversion"/>
  </si>
  <si>
    <t>불참학생: 6,300원*7명</t>
    <phoneticPr fontId="3" type="noConversion"/>
  </si>
  <si>
    <t>불참학생: 5,000원*7명</t>
    <phoneticPr fontId="3" type="noConversion"/>
  </si>
  <si>
    <t>6,300원*9명=</t>
    <phoneticPr fontId="5" type="noConversion"/>
  </si>
  <si>
    <t>입장료</t>
    <phoneticPr fontId="3" type="noConversion"/>
  </si>
  <si>
    <t>2,000원*9명=</t>
    <phoneticPr fontId="3" type="noConversion"/>
  </si>
  <si>
    <t>2016학년도 5월 현장체험학습비 정산서</t>
    <phoneticPr fontId="5" type="noConversion"/>
  </si>
  <si>
    <t>1. 기    간 : 2016.  5.  27.(1일)</t>
    <phoneticPr fontId="5" type="noConversion"/>
  </si>
  <si>
    <t>3. 학생인원 : 참가 65명 (재적 81명, 불참 16명)</t>
    <phoneticPr fontId="5" type="noConversion"/>
  </si>
  <si>
    <t>4,660원*65명=</t>
    <phoneticPr fontId="5" type="noConversion"/>
  </si>
  <si>
    <t>5,000원*65명=</t>
    <phoneticPr fontId="3" type="noConversion"/>
  </si>
  <si>
    <t>불참학생: 4,660원*16명</t>
    <phoneticPr fontId="3" type="noConversion"/>
  </si>
  <si>
    <t>불참학생: 5,000원*16명</t>
    <phoneticPr fontId="3" type="noConversion"/>
  </si>
  <si>
    <t>4,660원*9명=</t>
    <phoneticPr fontId="5" type="noConversion"/>
  </si>
  <si>
    <t>5. 수행업체 : (유)초원관광여행사(2대)</t>
    <phoneticPr fontId="5" type="noConversion"/>
  </si>
  <si>
    <t>2016학년도 6월 현장체험학습비 정산서</t>
    <phoneticPr fontId="5" type="noConversion"/>
  </si>
  <si>
    <t>1. 기    간 : 2016.  6.  17.(1일)</t>
    <phoneticPr fontId="5" type="noConversion"/>
  </si>
  <si>
    <t>2. 장    소 : 광양 농부네 텃밭 도서관</t>
    <phoneticPr fontId="5" type="noConversion"/>
  </si>
  <si>
    <t>점심</t>
    <phoneticPr fontId="3" type="noConversion"/>
  </si>
  <si>
    <t>6,000원*88명=</t>
    <phoneticPr fontId="5" type="noConversion"/>
  </si>
  <si>
    <t>1,000원*88명=</t>
    <phoneticPr fontId="3" type="noConversion"/>
  </si>
  <si>
    <t>3,000원*88명=</t>
    <phoneticPr fontId="3" type="noConversion"/>
  </si>
  <si>
    <t>4,000원*88명=</t>
    <phoneticPr fontId="3" type="noConversion"/>
  </si>
  <si>
    <t>불참학생: 6,000원*2명</t>
    <phoneticPr fontId="3" type="noConversion"/>
  </si>
  <si>
    <t>불참학생: 1,000원*2명</t>
    <phoneticPr fontId="3" type="noConversion"/>
  </si>
  <si>
    <t>불참학생: 3,000원*2명</t>
    <phoneticPr fontId="3" type="noConversion"/>
  </si>
  <si>
    <t>불참학생: 4,000원*2명</t>
    <phoneticPr fontId="3" type="noConversion"/>
  </si>
  <si>
    <t>6,000원*9명=</t>
    <phoneticPr fontId="5" type="noConversion"/>
  </si>
  <si>
    <t>3. 학생인원 : 참가 88명 (재적 90명, 불참 2명)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</si>
</sst>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41" fontId="4" fillId="0" borderId="15" xfId="2" applyFont="1" applyBorder="1" applyAlignment="1">
      <alignment horizontal="right" vertical="center"/>
    </xf>
    <xf numFmtId="41" fontId="4" fillId="0" borderId="27" xfId="2" applyFont="1" applyBorder="1" applyAlignment="1">
      <alignment vertical="center"/>
    </xf>
    <xf numFmtId="41" fontId="4" fillId="0" borderId="15" xfId="2" applyFont="1" applyBorder="1" applyAlignment="1">
      <alignment horizontal="left" vertical="center" shrinkToFit="1"/>
    </xf>
    <xf numFmtId="41" fontId="4" fillId="0" borderId="28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 shrinkToFit="1"/>
    </xf>
    <xf numFmtId="41" fontId="4" fillId="0" borderId="10" xfId="2" applyFont="1" applyBorder="1" applyAlignment="1">
      <alignment vertical="center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61" t="s">
        <v>23</v>
      </c>
      <c r="F13" s="62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48" t="s">
        <v>2</v>
      </c>
      <c r="F14" s="47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63" t="s">
        <v>3</v>
      </c>
      <c r="F15" s="63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64" t="s">
        <v>17</v>
      </c>
      <c r="F16" s="64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48" t="s">
        <v>2</v>
      </c>
      <c r="F18" s="47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46" t="s">
        <v>1</v>
      </c>
      <c r="B19" s="47"/>
      <c r="C19" s="8"/>
      <c r="D19" s="8">
        <f>D14+D18</f>
        <v>1049940</v>
      </c>
      <c r="E19" s="48" t="s">
        <v>0</v>
      </c>
      <c r="F19" s="49"/>
      <c r="G19" s="47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2" sqref="A2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61" t="s">
        <v>23</v>
      </c>
      <c r="F13" s="62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48" t="s">
        <v>2</v>
      </c>
      <c r="F14" s="47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63" t="s">
        <v>3</v>
      </c>
      <c r="F15" s="63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64" t="s">
        <v>17</v>
      </c>
      <c r="F16" s="64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48" t="s">
        <v>2</v>
      </c>
      <c r="F18" s="47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46" t="s">
        <v>1</v>
      </c>
      <c r="B19" s="47"/>
      <c r="C19" s="8"/>
      <c r="D19" s="8">
        <f>D14+D18</f>
        <v>749340</v>
      </c>
      <c r="E19" s="48" t="s">
        <v>0</v>
      </c>
      <c r="F19" s="49"/>
      <c r="G19" s="47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54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43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6300</v>
      </c>
      <c r="C13" s="18">
        <v>90</v>
      </c>
      <c r="D13" s="18">
        <f>B13*C13</f>
        <v>567000</v>
      </c>
      <c r="E13" s="61" t="s">
        <v>23</v>
      </c>
      <c r="F13" s="62"/>
      <c r="G13" s="19" t="s">
        <v>48</v>
      </c>
      <c r="H13" s="25">
        <f>6300*83</f>
        <v>522900</v>
      </c>
      <c r="I13" s="18">
        <f>D13-H13</f>
        <v>44100</v>
      </c>
      <c r="J13" s="18">
        <f>I13</f>
        <v>44100</v>
      </c>
      <c r="K13" s="24" t="s">
        <v>49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90</v>
      </c>
      <c r="D14" s="40">
        <f>B14*C14</f>
        <v>450000</v>
      </c>
      <c r="E14" s="23" t="s">
        <v>46</v>
      </c>
      <c r="F14" s="22"/>
      <c r="G14" s="42" t="s">
        <v>47</v>
      </c>
      <c r="H14" s="43">
        <f>5000*83</f>
        <v>415000</v>
      </c>
      <c r="I14" s="12">
        <f>D14-H14</f>
        <v>35000</v>
      </c>
      <c r="J14" s="12">
        <f>I14</f>
        <v>35000</v>
      </c>
      <c r="K14" s="44" t="s">
        <v>50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11300</v>
      </c>
      <c r="C15" s="21"/>
      <c r="D15" s="21">
        <f>SUM(D13:D14)</f>
        <v>1017000</v>
      </c>
      <c r="E15" s="48" t="s">
        <v>2</v>
      </c>
      <c r="F15" s="47"/>
      <c r="G15" s="21"/>
      <c r="H15" s="8">
        <f>SUM(H13:H14)</f>
        <v>937900</v>
      </c>
      <c r="I15" s="8">
        <f>SUM(I13:I14)</f>
        <v>79100</v>
      </c>
      <c r="J15" s="8">
        <f>SUM(J13:J14)</f>
        <v>79100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24960</v>
      </c>
      <c r="C16" s="18">
        <v>9</v>
      </c>
      <c r="D16" s="18">
        <f>B16*C16</f>
        <v>224640</v>
      </c>
      <c r="E16" s="63" t="s">
        <v>3</v>
      </c>
      <c r="F16" s="63"/>
      <c r="G16" s="19" t="s">
        <v>51</v>
      </c>
      <c r="H16" s="18">
        <f>6300*9</f>
        <v>56700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64" t="s">
        <v>17</v>
      </c>
      <c r="F17" s="64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6" customFormat="1" ht="17.100000000000001" customHeight="1">
      <c r="A19" s="14"/>
      <c r="B19" s="12"/>
      <c r="C19" s="12"/>
      <c r="D19" s="12"/>
      <c r="E19" s="23" t="s">
        <v>52</v>
      </c>
      <c r="F19" s="22"/>
      <c r="G19" s="13" t="s">
        <v>53</v>
      </c>
      <c r="H19" s="12">
        <f>2000*9</f>
        <v>18000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SUM(B16:B17)</f>
        <v>24960</v>
      </c>
      <c r="C20" s="8"/>
      <c r="D20" s="8">
        <f>SUM(D16:D17)</f>
        <v>224640</v>
      </c>
      <c r="E20" s="48" t="s">
        <v>2</v>
      </c>
      <c r="F20" s="47"/>
      <c r="G20" s="9"/>
      <c r="H20" s="8">
        <f>SUM(H16:H19)</f>
        <v>224640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46" t="s">
        <v>1</v>
      </c>
      <c r="B21" s="47"/>
      <c r="C21" s="8"/>
      <c r="D21" s="8">
        <f>D15+D20</f>
        <v>1241640</v>
      </c>
      <c r="E21" s="48" t="s">
        <v>0</v>
      </c>
      <c r="F21" s="49"/>
      <c r="G21" s="47"/>
      <c r="H21" s="8">
        <f>H15+H20</f>
        <v>1162540</v>
      </c>
      <c r="I21" s="8">
        <f>I15</f>
        <v>79100</v>
      </c>
      <c r="J21" s="8">
        <f>J15</f>
        <v>79100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54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55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56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4660</v>
      </c>
      <c r="C13" s="18">
        <v>81</v>
      </c>
      <c r="D13" s="18">
        <f>B13*C13</f>
        <v>377460</v>
      </c>
      <c r="E13" s="61" t="s">
        <v>23</v>
      </c>
      <c r="F13" s="62"/>
      <c r="G13" s="19" t="s">
        <v>57</v>
      </c>
      <c r="H13" s="25">
        <f>4660*65</f>
        <v>302900</v>
      </c>
      <c r="I13" s="18">
        <f>D13-H13</f>
        <v>74560</v>
      </c>
      <c r="J13" s="18">
        <f>I13</f>
        <v>74560</v>
      </c>
      <c r="K13" s="24" t="s">
        <v>59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81</v>
      </c>
      <c r="D14" s="40">
        <f>B14*C14</f>
        <v>405000</v>
      </c>
      <c r="E14" s="23" t="s">
        <v>46</v>
      </c>
      <c r="F14" s="22"/>
      <c r="G14" s="42" t="s">
        <v>58</v>
      </c>
      <c r="H14" s="43">
        <f>5000*65</f>
        <v>325000</v>
      </c>
      <c r="I14" s="12">
        <f>D14-H14</f>
        <v>80000</v>
      </c>
      <c r="J14" s="12">
        <f>I14</f>
        <v>80000</v>
      </c>
      <c r="K14" s="44" t="s">
        <v>60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9660</v>
      </c>
      <c r="C15" s="21"/>
      <c r="D15" s="21">
        <f>SUM(D13:D14)</f>
        <v>782460</v>
      </c>
      <c r="E15" s="48" t="s">
        <v>2</v>
      </c>
      <c r="F15" s="47"/>
      <c r="G15" s="21"/>
      <c r="H15" s="8">
        <f>SUM(H13:H14)</f>
        <v>627900</v>
      </c>
      <c r="I15" s="8">
        <f>SUM(I13:I14)</f>
        <v>154560</v>
      </c>
      <c r="J15" s="8">
        <f>SUM(J13:J14)</f>
        <v>154560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21320</v>
      </c>
      <c r="C16" s="18">
        <v>9</v>
      </c>
      <c r="D16" s="18">
        <f>B16*C16</f>
        <v>191880</v>
      </c>
      <c r="E16" s="63" t="s">
        <v>3</v>
      </c>
      <c r="F16" s="63"/>
      <c r="G16" s="19" t="s">
        <v>61</v>
      </c>
      <c r="H16" s="18">
        <f>4660*9</f>
        <v>41940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64" t="s">
        <v>17</v>
      </c>
      <c r="F17" s="64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4" customFormat="1" ht="17.100000000000001" customHeight="1">
      <c r="A19" s="10" t="s">
        <v>2</v>
      </c>
      <c r="B19" s="9">
        <f>SUM(B16:B17)</f>
        <v>21320</v>
      </c>
      <c r="C19" s="8"/>
      <c r="D19" s="8">
        <f>SUM(D16:D17)</f>
        <v>191880</v>
      </c>
      <c r="E19" s="48" t="s">
        <v>2</v>
      </c>
      <c r="F19" s="47"/>
      <c r="G19" s="9"/>
      <c r="H19" s="8">
        <f>SUM(H16:H18)</f>
        <v>191880</v>
      </c>
      <c r="I19" s="8">
        <v>0</v>
      </c>
      <c r="J19" s="8">
        <v>0</v>
      </c>
      <c r="K19" s="7"/>
      <c r="L19" s="5"/>
      <c r="M19" s="5"/>
    </row>
    <row r="20" spans="1:13" s="4" customFormat="1" ht="17.100000000000001" customHeight="1">
      <c r="A20" s="46" t="s">
        <v>1</v>
      </c>
      <c r="B20" s="47"/>
      <c r="C20" s="8"/>
      <c r="D20" s="8">
        <f>D15+D19</f>
        <v>974340</v>
      </c>
      <c r="E20" s="48" t="s">
        <v>0</v>
      </c>
      <c r="F20" s="49"/>
      <c r="G20" s="47"/>
      <c r="H20" s="8">
        <f>H15+H19</f>
        <v>819780</v>
      </c>
      <c r="I20" s="8">
        <f>I15</f>
        <v>154560</v>
      </c>
      <c r="J20" s="8">
        <f>J15</f>
        <v>154560</v>
      </c>
      <c r="K20" s="7"/>
      <c r="L20" s="5"/>
      <c r="M20" s="5"/>
    </row>
    <row r="21" spans="1:13" s="4" customFormat="1" ht="17.100000000000001" customHeight="1">
      <c r="A21" s="4" t="s">
        <v>18</v>
      </c>
      <c r="D21" s="6"/>
      <c r="I21" s="6"/>
      <c r="J21" s="6"/>
      <c r="L21" s="5"/>
      <c r="M21" s="5"/>
    </row>
    <row r="22" spans="1:13" ht="18.75" customHeight="1">
      <c r="A22" s="4" t="s">
        <v>19</v>
      </c>
      <c r="G22" s="4"/>
    </row>
    <row r="23" spans="1:13" ht="18.75" customHeight="1">
      <c r="E23" s="4"/>
    </row>
  </sheetData>
  <mergeCells count="15">
    <mergeCell ref="A20:B20"/>
    <mergeCell ref="E20:G20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19:F19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zoomScaleNormal="100" workbookViewId="0">
      <selection activeCell="A6" sqref="A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63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64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6000</v>
      </c>
      <c r="C13" s="18">
        <v>90</v>
      </c>
      <c r="D13" s="18">
        <f>B13*C13</f>
        <v>540000</v>
      </c>
      <c r="E13" s="61" t="s">
        <v>23</v>
      </c>
      <c r="F13" s="62"/>
      <c r="G13" s="19" t="s">
        <v>67</v>
      </c>
      <c r="H13" s="25">
        <f>6000*88</f>
        <v>528000</v>
      </c>
      <c r="I13" s="18">
        <f>D13-H13</f>
        <v>12000</v>
      </c>
      <c r="J13" s="18">
        <f>I13</f>
        <v>12000</v>
      </c>
      <c r="K13" s="24" t="s">
        <v>71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90</v>
      </c>
      <c r="D14" s="40">
        <f>B14*C14</f>
        <v>90000</v>
      </c>
      <c r="E14" s="23" t="s">
        <v>52</v>
      </c>
      <c r="F14" s="22"/>
      <c r="G14" s="42" t="s">
        <v>68</v>
      </c>
      <c r="H14" s="40">
        <f>1000*88</f>
        <v>88000</v>
      </c>
      <c r="I14" s="12">
        <f t="shared" ref="I14:I15" si="0">D14-H14</f>
        <v>2000</v>
      </c>
      <c r="J14" s="12">
        <f t="shared" ref="J14:J15" si="1">I14</f>
        <v>2000</v>
      </c>
      <c r="K14" s="44" t="s">
        <v>72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90</v>
      </c>
      <c r="D15" s="40">
        <f>B15*C15</f>
        <v>270000</v>
      </c>
      <c r="E15" s="23" t="s">
        <v>46</v>
      </c>
      <c r="F15" s="22"/>
      <c r="G15" s="42" t="s">
        <v>69</v>
      </c>
      <c r="H15" s="40">
        <f>3000*88</f>
        <v>264000</v>
      </c>
      <c r="I15" s="12">
        <f t="shared" si="0"/>
        <v>6000</v>
      </c>
      <c r="J15" s="12">
        <f t="shared" si="1"/>
        <v>6000</v>
      </c>
      <c r="K15" s="44" t="s">
        <v>73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90</v>
      </c>
      <c r="D16" s="40">
        <f>B16*C16</f>
        <v>360000</v>
      </c>
      <c r="E16" s="23" t="s">
        <v>66</v>
      </c>
      <c r="F16" s="22"/>
      <c r="G16" s="42" t="s">
        <v>70</v>
      </c>
      <c r="H16" s="43">
        <f>4000*88</f>
        <v>352000</v>
      </c>
      <c r="I16" s="12">
        <f>D16-H16</f>
        <v>8000</v>
      </c>
      <c r="J16" s="12">
        <f>I16</f>
        <v>8000</v>
      </c>
      <c r="K16" s="44" t="s">
        <v>74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14000</v>
      </c>
      <c r="C17" s="21"/>
      <c r="D17" s="21">
        <f>SUM(D13:D16)</f>
        <v>1260000</v>
      </c>
      <c r="E17" s="48" t="s">
        <v>2</v>
      </c>
      <c r="F17" s="47"/>
      <c r="G17" s="21"/>
      <c r="H17" s="8">
        <f>SUM(H13:H16)</f>
        <v>1232000</v>
      </c>
      <c r="I17" s="8">
        <f>SUM(I13:I16)</f>
        <v>28000</v>
      </c>
      <c r="J17" s="8">
        <f>SUM(J13:J16)</f>
        <v>28000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16000</v>
      </c>
      <c r="C18" s="18">
        <v>9</v>
      </c>
      <c r="D18" s="18">
        <f>B18*C18</f>
        <v>144000</v>
      </c>
      <c r="E18" s="63" t="s">
        <v>3</v>
      </c>
      <c r="F18" s="63"/>
      <c r="G18" s="19" t="s">
        <v>75</v>
      </c>
      <c r="H18" s="18">
        <f>6000*9</f>
        <v>54000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64" t="s">
        <v>17</v>
      </c>
      <c r="F19" s="64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16000</v>
      </c>
      <c r="C20" s="8"/>
      <c r="D20" s="8">
        <f>SUM(D18:D19)</f>
        <v>144000</v>
      </c>
      <c r="E20" s="48" t="s">
        <v>2</v>
      </c>
      <c r="F20" s="47"/>
      <c r="G20" s="9"/>
      <c r="H20" s="8">
        <f>SUM(H18:H19)</f>
        <v>144000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46" t="s">
        <v>1</v>
      </c>
      <c r="B21" s="47"/>
      <c r="C21" s="8"/>
      <c r="D21" s="8">
        <f>D17+D20</f>
        <v>1404000</v>
      </c>
      <c r="E21" s="48" t="s">
        <v>0</v>
      </c>
      <c r="F21" s="49"/>
      <c r="G21" s="47"/>
      <c r="H21" s="8">
        <f>H17+H20</f>
        <v>1376000</v>
      </c>
      <c r="I21" s="8">
        <f>I17</f>
        <v>28000</v>
      </c>
      <c r="J21" s="8">
        <f>J17</f>
        <v>28000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4월15일</vt:lpstr>
      <vt:lpstr>4월22일</vt:lpstr>
      <vt:lpstr>5월20일</vt:lpstr>
      <vt:lpstr>5월27일</vt:lpstr>
      <vt:lpstr>6월 17일</vt:lpstr>
      <vt:lpstr>'4월15일'!Print_Area</vt:lpstr>
      <vt:lpstr>'4월22일'!Print_Area</vt:lpstr>
      <vt:lpstr>'5월20일'!Print_Area</vt:lpstr>
      <vt:lpstr>'5월27일'!Print_Area</vt:lpstr>
      <vt:lpstr>'6월 17일'!Print_Area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2016-06-17T05:46:21Z</cp:lastPrinted>
  <dcterms:created xsi:type="dcterms:W3CDTF">2015-06-03T23:49:18Z</dcterms:created>
  <dcterms:modified xsi:type="dcterms:W3CDTF">2016-06-17T05:47:02Z</dcterms:modified>
</cp:coreProperties>
</file>