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06월\"/>
    </mc:Choice>
  </mc:AlternateContent>
  <bookViews>
    <workbookView xWindow="480" yWindow="135" windowWidth="18240" windowHeight="12270" tabRatio="1000" firstSheet="9" activeTab="17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  <sheet name="체험학습04.28)" sheetId="25" r:id="rId14"/>
    <sheet name="체험학습05.25)" sheetId="24" r:id="rId15"/>
    <sheet name="체험학습05.26)" sheetId="26" r:id="rId16"/>
    <sheet name="체험학습06.13" sheetId="28" r:id="rId17"/>
    <sheet name="체험학습06.14" sheetId="27" r:id="rId18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3">'체험학습04.28)'!$B$1:$T$22</definedName>
    <definedName name="_xlnm.Print_Area" localSheetId="14">'체험학습05.25)'!$B$1:$T$24</definedName>
    <definedName name="_xlnm.Print_Area" localSheetId="15">'체험학습05.26)'!$B$1:$T$25</definedName>
    <definedName name="_xlnm.Print_Area" localSheetId="16">체험학습06.13!$B$1:$T$26</definedName>
    <definedName name="_xlnm.Print_Area" localSheetId="17">체험학습06.14!$B$1:$T$27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G6" i="27" l="1"/>
  <c r="C5" i="27"/>
  <c r="D23" i="28"/>
  <c r="L22" i="28"/>
  <c r="J20" i="28"/>
  <c r="J21" i="28" s="1"/>
  <c r="L21" i="28" s="1"/>
  <c r="C20" i="28"/>
  <c r="E20" i="28" s="1"/>
  <c r="E23" i="28" s="1"/>
  <c r="D19" i="28"/>
  <c r="D24" i="28" s="1"/>
  <c r="J18" i="28"/>
  <c r="C18" i="28"/>
  <c r="H18" i="28" s="1"/>
  <c r="L18" i="28" s="1"/>
  <c r="J17" i="28"/>
  <c r="J19" i="28" s="1"/>
  <c r="C17" i="28"/>
  <c r="H17" i="28" s="1"/>
  <c r="L17" i="28" s="1"/>
  <c r="P16" i="28"/>
  <c r="M16" i="28"/>
  <c r="N16" i="28" s="1"/>
  <c r="L16" i="28"/>
  <c r="J16" i="28"/>
  <c r="H16" i="28"/>
  <c r="F16" i="28"/>
  <c r="E16" i="28"/>
  <c r="R15" i="28"/>
  <c r="R16" i="28" s="1"/>
  <c r="T16" i="28" s="1"/>
  <c r="P15" i="28"/>
  <c r="T15" i="28" s="1"/>
  <c r="H15" i="28"/>
  <c r="L15" i="28" s="1"/>
  <c r="F15" i="28"/>
  <c r="E15" i="28"/>
  <c r="M15" i="28" s="1"/>
  <c r="F6" i="28"/>
  <c r="C6" i="28"/>
  <c r="J5" i="28"/>
  <c r="F5" i="28"/>
  <c r="C5" i="28" s="1"/>
  <c r="N15" i="28" l="1"/>
  <c r="L19" i="28"/>
  <c r="T19" i="28"/>
  <c r="J23" i="28"/>
  <c r="J24" i="28" s="1"/>
  <c r="E18" i="28"/>
  <c r="M18" i="28" s="1"/>
  <c r="N18" i="28" s="1"/>
  <c r="L20" i="28"/>
  <c r="L23" i="28" s="1"/>
  <c r="C23" i="28"/>
  <c r="E17" i="28"/>
  <c r="L24" i="28" l="1"/>
  <c r="M17" i="28"/>
  <c r="E19" i="28"/>
  <c r="E24" i="28" s="1"/>
  <c r="N17" i="28" l="1"/>
  <c r="N19" i="28" s="1"/>
  <c r="N24" i="28" s="1"/>
  <c r="M19" i="28"/>
  <c r="M24" i="28" s="1"/>
  <c r="C6" i="27" l="1"/>
  <c r="C7" i="27"/>
  <c r="E6" i="27"/>
  <c r="H8" i="27"/>
  <c r="E8" i="27"/>
  <c r="J16" i="27"/>
  <c r="R17" i="27"/>
  <c r="E18" i="27"/>
  <c r="H18" i="27"/>
  <c r="J18" i="27"/>
  <c r="E19" i="27"/>
  <c r="H19" i="27"/>
  <c r="J19" i="27"/>
  <c r="L19" i="27" l="1"/>
  <c r="M19" i="27" s="1"/>
  <c r="N19" i="27" s="1"/>
  <c r="L18" i="27"/>
  <c r="M18" i="27" s="1"/>
  <c r="N18" i="27" s="1"/>
  <c r="D24" i="27"/>
  <c r="L23" i="27"/>
  <c r="J21" i="27" l="1"/>
  <c r="J24" i="27" s="1"/>
  <c r="D20" i="27"/>
  <c r="D25" i="27" s="1"/>
  <c r="P17" i="27"/>
  <c r="J17" i="27"/>
  <c r="H17" i="27"/>
  <c r="F17" i="27"/>
  <c r="E17" i="27"/>
  <c r="P16" i="27"/>
  <c r="E5" i="27"/>
  <c r="H16" i="27"/>
  <c r="F16" i="27"/>
  <c r="E16" i="27"/>
  <c r="L16" i="27" l="1"/>
  <c r="H21" i="27"/>
  <c r="C21" i="27" s="1"/>
  <c r="C24" i="27" s="1"/>
  <c r="L17" i="27"/>
  <c r="M17" i="27" s="1"/>
  <c r="N17" i="27" s="1"/>
  <c r="T16" i="27"/>
  <c r="E20" i="27"/>
  <c r="T17" i="27"/>
  <c r="G5" i="27"/>
  <c r="J22" i="27"/>
  <c r="L22" i="27" s="1"/>
  <c r="M16" i="27"/>
  <c r="J20" i="27"/>
  <c r="J25" i="27" s="1"/>
  <c r="T18" i="24"/>
  <c r="T20" i="27" l="1"/>
  <c r="E21" i="27"/>
  <c r="E24" i="27" s="1"/>
  <c r="E25" i="27" s="1"/>
  <c r="L21" i="27"/>
  <c r="L24" i="27"/>
  <c r="M20" i="27"/>
  <c r="L20" i="27"/>
  <c r="N16" i="27"/>
  <c r="N20" i="27" s="1"/>
  <c r="J22" i="26"/>
  <c r="D23" i="26"/>
  <c r="D19" i="26"/>
  <c r="C6" i="26"/>
  <c r="J5" i="26"/>
  <c r="T19" i="26"/>
  <c r="J15" i="26"/>
  <c r="J19" i="26" s="1"/>
  <c r="L25" i="27" l="1"/>
  <c r="N25" i="27"/>
  <c r="M25" i="27"/>
  <c r="F5" i="26"/>
  <c r="C5" i="26" s="1"/>
  <c r="E19" i="26"/>
  <c r="J18" i="26"/>
  <c r="L18" i="26" s="1"/>
  <c r="H18" i="26"/>
  <c r="E17" i="26"/>
  <c r="E16" i="26"/>
  <c r="D22" i="26"/>
  <c r="C22" i="26"/>
  <c r="J20" i="26"/>
  <c r="J21" i="26" s="1"/>
  <c r="L21" i="26" s="1"/>
  <c r="C20" i="26"/>
  <c r="E20" i="26" s="1"/>
  <c r="E22" i="26" s="1"/>
  <c r="F18" i="26"/>
  <c r="E18" i="26"/>
  <c r="P17" i="26"/>
  <c r="H17" i="26"/>
  <c r="F17" i="26"/>
  <c r="P16" i="26"/>
  <c r="H16" i="26"/>
  <c r="F16" i="26"/>
  <c r="R15" i="26"/>
  <c r="R16" i="26" s="1"/>
  <c r="T16" i="26" s="1"/>
  <c r="P15" i="26"/>
  <c r="T15" i="26" s="1"/>
  <c r="H15" i="26"/>
  <c r="F15" i="26"/>
  <c r="E15" i="26"/>
  <c r="F6" i="26"/>
  <c r="E23" i="26" l="1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0" i="26"/>
  <c r="L22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19" i="26" l="1"/>
  <c r="L23" i="26"/>
  <c r="M15" i="26"/>
  <c r="M14" i="25"/>
  <c r="E17" i="25"/>
  <c r="E19" i="25" s="1"/>
  <c r="E20" i="25" s="1"/>
  <c r="L21" i="24"/>
  <c r="L18" i="24"/>
  <c r="E18" i="24"/>
  <c r="N18" i="24"/>
  <c r="M18" i="24"/>
  <c r="N15" i="26" l="1"/>
  <c r="N19" i="26" s="1"/>
  <c r="N23" i="26" s="1"/>
  <c r="M19" i="26"/>
  <c r="M23" i="26" s="1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D18" i="23"/>
  <c r="N14" i="24" l="1"/>
  <c r="N22" i="24" s="1"/>
  <c r="M22" i="24"/>
  <c r="R13" i="23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<sst xmlns="http://schemas.openxmlformats.org/spreadsheetml/2006/main" count="976" uniqueCount="282">
  <si>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</si>
  <si>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</si>
  <si>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</si>
  <si>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</si>
  <si>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</si>
  <si>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</si>
  <si>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</si>
  <si>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</si>
  <si>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</si>
  <si>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</si>
  <si>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</si>
  <si>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</si>
  <si>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</si>
  <si>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</si>
  <si>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</si>
  <si>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</si>
  <si>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</si>
  <si>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</si>
  <si>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</si>
  <si>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</si>
  <si>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</si>
  <si>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</si>
  <si>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</si>
  <si>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</si>
  <si>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</si>
  <si>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</si>
  <si>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</si>
  <si>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</si>
  <si>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</si>
  <si>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</si>
  <si>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</si>
  <si>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</si>
  <si>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</si>
  <si>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</si>
  <si>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</si>
  <si>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</si>
  <si>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</si>
  <si>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</si>
  <si>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</si>
  <si>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</si>
  <si>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</si>
  <si>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</si>
  <si>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</si>
  <si>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</si>
  <si>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</si>
  <si>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</si>
  <si>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</si>
  <si>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</si>
  <si>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</si>
  <si>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</si>
  <si>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</si>
  <si>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</si>
  <si>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</si>
  <si>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</si>
  <si>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</si>
  <si>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</si>
  <si>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</si>
  <si>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</si>
  <si>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</si>
  <si>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</si>
  <si>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</si>
  <si>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</si>
  <si>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</si>
  <si>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</si>
  <si>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</si>
  <si>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</si>
  <si>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</si>
  <si>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</si>
  <si>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</si>
  <si>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</si>
  <si>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</si>
  <si>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</si>
  <si>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</si>
  <si>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</si>
  <si>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</si>
  <si>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</si>
  <si>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</si>
  <si>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</si>
  <si>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</si>
  <si>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</si>
  <si>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</si>
  <si>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</si>
  <si>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</si>
  <si>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</si>
  <si>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</si>
  <si>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</si>
  <si>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</si>
  <si>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</si>
  <si>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</si>
  <si>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</si>
  <si>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</si>
  <si>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</si>
  <si>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</si>
  <si>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</si>
  <si>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</si>
  <si>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</si>
  <si>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</si>
  <si>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</si>
  <si>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</si>
  <si>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</si>
  <si>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</si>
  <si>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</si>
  <si>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</si>
  <si>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</si>
  <si>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</si>
  <si>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</si>
  <si>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</si>
  <si>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</si>
  <si>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</si>
  <si>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</si>
  <si>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</si>
  <si>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</si>
  <si>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</si>
  <si>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</si>
  <si>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</si>
  <si>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</si>
  <si>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</si>
  <si>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</si>
  <si>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</si>
  <si>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</si>
  <si>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</si>
  <si>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</si>
  <si>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</si>
  <si>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</si>
  <si>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</si>
  <si>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</si>
  <si>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</si>
  <si>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</si>
  <si>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</si>
  <si>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</si>
  <si>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</si>
  <si>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</si>
  <si>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</si>
  <si>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</si>
  <si>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</si>
  <si>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</si>
  <si>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</si>
  <si>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</si>
  <si>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</si>
  <si>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</si>
  <si>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</si>
  <si>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</si>
  <si>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</si>
  <si>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</si>
  <si>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</si>
  <si>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</si>
  <si>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</si>
  <si>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</si>
  <si>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</si>
  <si>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</si>
  <si>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</si>
  <si>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</si>
  <si>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</si>
  <si>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</si>
  <si>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</si>
  <si>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</si>
  <si>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</si>
  <si>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</si>
  <si>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</si>
  <si>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</si>
  <si>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</si>
  <si>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</si>
  <si>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</si>
  <si>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</si>
  <si>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</si>
  <si>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</si>
  <si>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</si>
  <si>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</si>
  <si>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</si>
  <si>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</si>
  <si>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</si>
  <si>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</si>
  <si>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</si>
  <si>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</si>
  <si>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</si>
  <si>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</si>
  <si>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</si>
  <si>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</si>
  <si>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</si>
  <si>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</si>
  <si>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</si>
  <si>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</si>
  <si>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</si>
  <si>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</si>
  <si>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</si>
  <si>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</si>
  <si>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</si>
  <si>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</si>
  <si>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</si>
  <si>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</si>
  <si>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</si>
  <si>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</si>
  <si>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</si>
  <si>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</si>
  <si>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</si>
  <si>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</si>
  <si>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</si>
  <si>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</si>
  <si>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</si>
  <si>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</si>
  <si>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</si>
  <si>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</si>
  <si>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</si>
  <si>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</si>
  <si>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</si>
  <si>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</si>
  <si>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</si>
  <si>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</si>
  <si>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</si>
  <si>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 xml:space="preserve">3. 학생 참가인원:  161명  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</si>
  <si>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</si>
  <si>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</si>
  <si>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</si>
  <si>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</si>
  <si>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</si>
  <si>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</si>
  <si>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</si>
  <si>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</si>
  <si>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</si>
  <si>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</si>
  <si>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</si>
  <si>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</si>
  <si>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</si>
  <si>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</si>
  <si>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</si>
  <si>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</si>
  <si>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</si>
  <si>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</si>
  <si>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</si>
  <si>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</si>
  <si>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</si>
  <si>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</si>
  <si>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</si>
  <si>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</si>
  <si>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</si>
  <si>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</si>
  <si>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</si>
  <si>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</si>
  <si>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</si>
  <si>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</si>
  <si>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</si>
  <si>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</si>
  <si>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</si>
  <si>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</si>
  <si>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</si>
  <si>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</si>
  <si>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</si>
  <si>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</si>
  <si>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</si>
  <si>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</si>
  <si>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</si>
  <si>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</si>
  <si>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</si>
  <si>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</si>
  <si>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</si>
  <si>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</si>
  <si>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</si>
  <si>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</si>
  <si>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</si>
  <si>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</si>
  <si>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</si>
  <si>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</si>
  <si>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</si>
  <si>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</si>
  <si>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</si>
  <si>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</si>
  <si>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</si>
  <si>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1. 기    간 : 2017.  06. 14.(1일)</t>
    <phoneticPr fontId="5" type="noConversion"/>
  </si>
  <si>
    <t>5. 수행업체 : (유)초관광여행사 - 2대</t>
    <phoneticPr fontId="5" type="noConversion"/>
  </si>
  <si>
    <t xml:space="preserve">   ▣ 불참</t>
    <phoneticPr fontId="3" type="noConversion"/>
  </si>
  <si>
    <t xml:space="preserve">3. 학생참가인원:   </t>
    <phoneticPr fontId="5" type="noConversion"/>
  </si>
  <si>
    <t>1. 기    간 : 2017.  06. 13.(1일)</t>
    <phoneticPr fontId="5" type="noConversion"/>
  </si>
  <si>
    <t>5. 수행업체 : (유)초관광여행사 - 3대</t>
    <phoneticPr fontId="5" type="noConversion"/>
  </si>
  <si>
    <t>*</t>
    <phoneticPr fontId="3" type="noConversion"/>
  </si>
  <si>
    <t>불참</t>
    <phoneticPr fontId="3" type="noConversion"/>
  </si>
  <si>
    <t>*</t>
    <phoneticPr fontId="3" type="noConversion"/>
  </si>
  <si>
    <t>입장료
(지원금원아)</t>
    <phoneticPr fontId="3" type="noConversion"/>
  </si>
  <si>
    <t>=</t>
    <phoneticPr fontId="3" type="noConversion"/>
  </si>
  <si>
    <t>식비</t>
    <phoneticPr fontId="3" type="noConversion"/>
  </si>
  <si>
    <t>소  계</t>
    <phoneticPr fontId="5" type="noConversion"/>
  </si>
  <si>
    <t>총  계</t>
    <phoneticPr fontId="5" type="noConversion"/>
  </si>
  <si>
    <t xml:space="preserve">3.학생참가인원: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</si>
</sst>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10" fillId="0" borderId="36" xfId="2" applyNumberFormat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41" fontId="10" fillId="0" borderId="33" xfId="2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right" vertical="center" shrinkToFit="1"/>
    </xf>
    <xf numFmtId="41" fontId="10" fillId="0" borderId="35" xfId="2" applyFont="1" applyBorder="1" applyAlignment="1">
      <alignment horizontal="right" vertical="center" shrinkToFit="1"/>
    </xf>
    <xf numFmtId="176" fontId="10" fillId="0" borderId="35" xfId="2" applyNumberFormat="1" applyFont="1" applyBorder="1" applyAlignment="1">
      <alignment horizontal="right" vertical="center" shrinkToFit="1"/>
    </xf>
    <xf numFmtId="176" fontId="10" fillId="0" borderId="35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42" xfId="2" applyFont="1" applyBorder="1" applyAlignment="1">
      <alignment vertical="center"/>
    </xf>
    <xf numFmtId="41" fontId="4" fillId="0" borderId="43" xfId="2" applyFont="1" applyBorder="1" applyAlignment="1">
      <alignment horizontal="center" vertical="center"/>
    </xf>
    <xf numFmtId="41" fontId="4" fillId="0" borderId="43" xfId="2" applyFont="1" applyBorder="1" applyAlignment="1">
      <alignment vertical="center"/>
    </xf>
    <xf numFmtId="41" fontId="4" fillId="0" borderId="43" xfId="2" applyFont="1" applyBorder="1" applyAlignment="1">
      <alignment horizontal="right" vertical="center"/>
    </xf>
    <xf numFmtId="41" fontId="4" fillId="0" borderId="44" xfId="2" applyFont="1" applyBorder="1" applyAlignment="1">
      <alignment vertical="center"/>
    </xf>
    <xf numFmtId="177" fontId="4" fillId="0" borderId="44" xfId="2" applyNumberFormat="1" applyFont="1" applyBorder="1" applyAlignment="1">
      <alignment horizontal="right" vertical="center"/>
    </xf>
    <xf numFmtId="41" fontId="4" fillId="0" borderId="45" xfId="2" applyFont="1" applyBorder="1" applyAlignment="1">
      <alignment vertical="center"/>
    </xf>
    <xf numFmtId="176" fontId="4" fillId="0" borderId="45" xfId="2" applyNumberFormat="1" applyFont="1" applyBorder="1" applyAlignment="1">
      <alignment vertical="center" shrinkToFit="1"/>
    </xf>
    <xf numFmtId="41" fontId="4" fillId="0" borderId="43" xfId="2" quotePrefix="1" applyFont="1" applyBorder="1" applyAlignment="1">
      <alignment vertical="center"/>
    </xf>
    <xf numFmtId="41" fontId="4" fillId="0" borderId="46" xfId="2" applyFont="1" applyBorder="1" applyAlignment="1">
      <alignment horizontal="right" vertical="center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7" xfId="2" applyNumberFormat="1" applyFont="1" applyBorder="1" applyAlignment="1">
      <alignment horizontal="left" vertical="center" shrinkToFit="1"/>
    </xf>
    <xf numFmtId="41" fontId="4" fillId="0" borderId="48" xfId="2" applyFont="1" applyBorder="1" applyAlignment="1">
      <alignment vertical="center"/>
    </xf>
    <xf numFmtId="41" fontId="4" fillId="0" borderId="20" xfId="2" applyFont="1" applyBorder="1" applyAlignment="1">
      <alignment horizontal="center" vertical="center"/>
    </xf>
    <xf numFmtId="41" fontId="4" fillId="0" borderId="20" xfId="2" applyFont="1" applyBorder="1" applyAlignment="1">
      <alignment vertical="center"/>
    </xf>
    <xf numFmtId="41" fontId="4" fillId="0" borderId="20" xfId="2" applyFont="1" applyBorder="1" applyAlignment="1">
      <alignment horizontal="right" vertical="center"/>
    </xf>
    <xf numFmtId="41" fontId="4" fillId="0" borderId="21" xfId="2" applyFont="1" applyBorder="1" applyAlignment="1">
      <alignment vertical="center"/>
    </xf>
    <xf numFmtId="177" fontId="4" fillId="0" borderId="21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0" xfId="2" quotePrefix="1" applyFont="1" applyBorder="1" applyAlignment="1">
      <alignment vertical="center"/>
    </xf>
    <xf numFmtId="41" fontId="4" fillId="0" borderId="26" xfId="2" applyFont="1" applyBorder="1" applyAlignment="1">
      <alignment horizontal="right" vertical="center"/>
    </xf>
    <xf numFmtId="41" fontId="10" fillId="0" borderId="21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49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4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50" xfId="2" applyFont="1" applyBorder="1" applyAlignment="1">
      <alignment horizontal="right" vertical="center" shrinkToFit="1"/>
    </xf>
    <xf numFmtId="177" fontId="10" fillId="0" borderId="51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51" xfId="2" quotePrefix="1" applyNumberFormat="1" applyFont="1" applyBorder="1" applyAlignment="1">
      <alignment horizontal="right" vertical="center" shrinkToFit="1"/>
    </xf>
    <xf numFmtId="177" fontId="10" fillId="0" borderId="52" xfId="2" applyNumberFormat="1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4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30" xfId="2" applyFont="1" applyBorder="1" applyAlignment="1">
      <alignment horizontal="center" vertical="center"/>
    </xf>
    <xf numFmtId="177" fontId="4" fillId="0" borderId="29" xfId="2" applyNumberFormat="1" applyFont="1" applyBorder="1" applyAlignment="1">
      <alignment horizontal="right" vertical="center"/>
    </xf>
    <xf numFmtId="41" fontId="4" fillId="0" borderId="37" xfId="2" applyFont="1" applyBorder="1" applyAlignment="1">
      <alignment vertical="center"/>
    </xf>
    <xf numFmtId="176" fontId="4" fillId="0" borderId="37" xfId="2" applyNumberFormat="1" applyFont="1" applyBorder="1" applyAlignment="1">
      <alignment vertical="center" shrinkToFit="1"/>
    </xf>
    <xf numFmtId="41" fontId="4" fillId="0" borderId="30" xfId="2" quotePrefix="1" applyFont="1" applyBorder="1" applyAlignment="1">
      <alignment vertical="center"/>
    </xf>
    <xf numFmtId="41" fontId="10" fillId="0" borderId="29" xfId="2" applyFont="1" applyBorder="1" applyAlignment="1">
      <alignment horizontal="right" vertical="center" shrinkToFit="1"/>
    </xf>
    <xf numFmtId="177" fontId="10" fillId="0" borderId="37" xfId="2" applyNumberFormat="1" applyFont="1" applyBorder="1" applyAlignment="1">
      <alignment horizontal="right" vertical="center" shrinkToFit="1"/>
    </xf>
    <xf numFmtId="41" fontId="10" fillId="0" borderId="37" xfId="2" applyFont="1" applyBorder="1" applyAlignment="1">
      <alignment horizontal="right" vertical="center" shrinkToFit="1"/>
    </xf>
    <xf numFmtId="176" fontId="10" fillId="0" borderId="37" xfId="2" applyNumberFormat="1" applyFont="1" applyBorder="1" applyAlignment="1">
      <alignment horizontal="right" vertical="center" shrinkToFit="1"/>
    </xf>
    <xf numFmtId="176" fontId="10" fillId="0" borderId="37" xfId="2" quotePrefix="1" applyNumberFormat="1" applyFont="1" applyBorder="1" applyAlignment="1">
      <alignment horizontal="right" vertical="center" shrinkToFit="1"/>
    </xf>
    <xf numFmtId="177" fontId="10" fillId="0" borderId="38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 wrapText="1"/>
    </xf>
    <xf numFmtId="41" fontId="4" fillId="0" borderId="27" xfId="2" applyFont="1" applyBorder="1" applyAlignment="1">
      <alignment vertical="center" wrapText="1"/>
    </xf>
    <xf numFmtId="41" fontId="4" fillId="0" borderId="45" xfId="2" applyFont="1" applyBorder="1" applyAlignment="1">
      <alignment horizontal="right" vertical="center"/>
    </xf>
    <xf numFmtId="41" fontId="4" fillId="0" borderId="44" xfId="2" applyFont="1" applyBorder="1" applyAlignment="1">
      <alignment vertical="center" wrapText="1"/>
    </xf>
    <xf numFmtId="41" fontId="4" fillId="0" borderId="21" xfId="2" applyFont="1" applyBorder="1" applyAlignment="1">
      <alignment vertical="center" wrapText="1"/>
    </xf>
    <xf numFmtId="3" fontId="4" fillId="2" borderId="4" xfId="2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3" fontId="7" fillId="0" borderId="0" xfId="1" applyNumberFormat="1" applyFont="1" applyAlignment="1">
      <alignment horizontal="left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29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282" t="s">
        <v>23</v>
      </c>
      <c r="F13" s="283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269" t="s">
        <v>2</v>
      </c>
      <c r="F14" s="268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284" t="s">
        <v>3</v>
      </c>
      <c r="F15" s="284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85" t="s">
        <v>17</v>
      </c>
      <c r="F16" s="28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269" t="s">
        <v>2</v>
      </c>
      <c r="F18" s="268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67" t="s">
        <v>1</v>
      </c>
      <c r="B19" s="268"/>
      <c r="C19" s="8"/>
      <c r="D19" s="8">
        <f>D14+D18</f>
        <v>1049940</v>
      </c>
      <c r="E19" s="269" t="s">
        <v>0</v>
      </c>
      <c r="F19" s="270"/>
      <c r="G19" s="268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71" t="s">
        <v>111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5"/>
      <c r="J11" s="275"/>
      <c r="K11" s="275"/>
      <c r="L11" s="275"/>
      <c r="M11" s="275"/>
      <c r="N11" s="276" t="s">
        <v>12</v>
      </c>
      <c r="O11" s="276" t="s">
        <v>11</v>
      </c>
      <c r="P11" s="278" t="s">
        <v>10</v>
      </c>
      <c r="Q11" s="5"/>
      <c r="R11" s="5"/>
    </row>
    <row r="12" spans="1:18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93" t="s">
        <v>6</v>
      </c>
      <c r="H12" s="294"/>
      <c r="I12" s="294"/>
      <c r="J12" s="294"/>
      <c r="K12" s="294"/>
      <c r="L12" s="295"/>
      <c r="M12" s="27" t="s">
        <v>5</v>
      </c>
      <c r="N12" s="277"/>
      <c r="O12" s="277"/>
      <c r="P12" s="279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282" t="s">
        <v>23</v>
      </c>
      <c r="F13" s="283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269" t="s">
        <v>2</v>
      </c>
      <c r="F14" s="268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284" t="s">
        <v>3</v>
      </c>
      <c r="F15" s="284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289" t="s">
        <v>110</v>
      </c>
      <c r="F16" s="290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289" t="s">
        <v>28</v>
      </c>
      <c r="F17" s="290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291" t="s">
        <v>17</v>
      </c>
      <c r="F18" s="292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269" t="s">
        <v>2</v>
      </c>
      <c r="F19" s="268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267" t="s">
        <v>1</v>
      </c>
      <c r="B20" s="268"/>
      <c r="C20" s="8"/>
      <c r="D20" s="8">
        <f>D14+D19</f>
        <v>421270</v>
      </c>
      <c r="E20" s="269" t="s">
        <v>0</v>
      </c>
      <c r="F20" s="270"/>
      <c r="G20" s="270"/>
      <c r="H20" s="270"/>
      <c r="I20" s="270"/>
      <c r="J20" s="270"/>
      <c r="K20" s="270"/>
      <c r="L20" s="270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71" t="s">
        <v>164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5"/>
      <c r="J11" s="275"/>
      <c r="K11" s="275"/>
      <c r="L11" s="275"/>
      <c r="M11" s="275"/>
      <c r="N11" s="276" t="s">
        <v>12</v>
      </c>
      <c r="O11" s="276" t="s">
        <v>11</v>
      </c>
      <c r="P11" s="278" t="s">
        <v>10</v>
      </c>
      <c r="Q11" s="5"/>
      <c r="R11" s="5"/>
    </row>
    <row r="12" spans="1:18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93" t="s">
        <v>6</v>
      </c>
      <c r="H12" s="294"/>
      <c r="I12" s="294"/>
      <c r="J12" s="294"/>
      <c r="K12" s="294"/>
      <c r="L12" s="295"/>
      <c r="M12" s="27" t="s">
        <v>5</v>
      </c>
      <c r="N12" s="277"/>
      <c r="O12" s="277"/>
      <c r="P12" s="279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296" t="s">
        <v>23</v>
      </c>
      <c r="F13" s="297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269" t="s">
        <v>2</v>
      </c>
      <c r="F15" s="268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284" t="s">
        <v>3</v>
      </c>
      <c r="F16" s="284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89" t="s">
        <v>52</v>
      </c>
      <c r="F17" s="290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89" t="s">
        <v>28</v>
      </c>
      <c r="F18" s="290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91" t="s">
        <v>17</v>
      </c>
      <c r="F19" s="292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269" t="s">
        <v>2</v>
      </c>
      <c r="F20" s="268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67" t="s">
        <v>1</v>
      </c>
      <c r="B21" s="268"/>
      <c r="C21" s="8"/>
      <c r="D21" s="8">
        <f>D15+D20</f>
        <v>774500</v>
      </c>
      <c r="E21" s="269" t="s">
        <v>0</v>
      </c>
      <c r="F21" s="270"/>
      <c r="G21" s="270"/>
      <c r="H21" s="270"/>
      <c r="I21" s="270"/>
      <c r="J21" s="270"/>
      <c r="K21" s="270"/>
      <c r="L21" s="270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71" t="s">
        <v>164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5"/>
      <c r="J11" s="275"/>
      <c r="K11" s="275"/>
      <c r="L11" s="275"/>
      <c r="M11" s="275"/>
      <c r="N11" s="276" t="s">
        <v>12</v>
      </c>
      <c r="O11" s="276" t="s">
        <v>11</v>
      </c>
      <c r="P11" s="278" t="s">
        <v>10</v>
      </c>
      <c r="Q11" s="5"/>
      <c r="R11" s="5"/>
    </row>
    <row r="12" spans="1:18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93" t="s">
        <v>6</v>
      </c>
      <c r="H12" s="294"/>
      <c r="I12" s="294"/>
      <c r="J12" s="294"/>
      <c r="K12" s="294"/>
      <c r="L12" s="295"/>
      <c r="M12" s="27" t="s">
        <v>5</v>
      </c>
      <c r="N12" s="277"/>
      <c r="O12" s="277"/>
      <c r="P12" s="279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296" t="s">
        <v>23</v>
      </c>
      <c r="F13" s="297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269" t="s">
        <v>2</v>
      </c>
      <c r="F15" s="268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284" t="s">
        <v>3</v>
      </c>
      <c r="F16" s="284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89" t="s">
        <v>52</v>
      </c>
      <c r="F17" s="290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89" t="s">
        <v>28</v>
      </c>
      <c r="F18" s="290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91" t="s">
        <v>17</v>
      </c>
      <c r="F19" s="292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269" t="s">
        <v>2</v>
      </c>
      <c r="F20" s="268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67" t="s">
        <v>1</v>
      </c>
      <c r="B21" s="268"/>
      <c r="C21" s="8"/>
      <c r="D21" s="8">
        <f>D15+D20</f>
        <v>541800</v>
      </c>
      <c r="E21" s="269" t="s">
        <v>0</v>
      </c>
      <c r="F21" s="270"/>
      <c r="G21" s="270"/>
      <c r="H21" s="270"/>
      <c r="I21" s="270"/>
      <c r="J21" s="270"/>
      <c r="K21" s="270"/>
      <c r="L21" s="270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zoomScaleNormal="100" workbookViewId="0">
      <selection activeCell="U18" sqref="U18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71" t="s">
        <v>181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305" t="s">
        <v>188</v>
      </c>
      <c r="C5" s="305"/>
      <c r="D5" s="305"/>
      <c r="E5" s="305"/>
      <c r="F5" s="120" t="s">
        <v>184</v>
      </c>
      <c r="G5" s="298">
        <v>34</v>
      </c>
      <c r="H5" s="298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272" t="s">
        <v>15</v>
      </c>
      <c r="C11" s="274" t="s">
        <v>14</v>
      </c>
      <c r="D11" s="274"/>
      <c r="E11" s="274"/>
      <c r="F11" s="275" t="s">
        <v>13</v>
      </c>
      <c r="G11" s="275"/>
      <c r="H11" s="275"/>
      <c r="I11" s="275"/>
      <c r="J11" s="275"/>
      <c r="K11" s="275"/>
      <c r="L11" s="275"/>
      <c r="M11" s="276" t="s">
        <v>12</v>
      </c>
      <c r="N11" s="276" t="s">
        <v>11</v>
      </c>
      <c r="O11" s="299" t="s">
        <v>10</v>
      </c>
      <c r="P11" s="300"/>
      <c r="Q11" s="300"/>
      <c r="R11" s="300"/>
      <c r="S11" s="300"/>
      <c r="T11" s="301"/>
      <c r="U11" s="5"/>
      <c r="V11" s="5"/>
    </row>
    <row r="12" spans="2:22" s="26" customFormat="1" ht="17.100000000000001" customHeight="1">
      <c r="B12" s="273"/>
      <c r="C12" s="28" t="s">
        <v>9</v>
      </c>
      <c r="D12" s="27" t="s">
        <v>8</v>
      </c>
      <c r="E12" s="38" t="s">
        <v>24</v>
      </c>
      <c r="F12" s="280" t="s">
        <v>7</v>
      </c>
      <c r="G12" s="281"/>
      <c r="H12" s="293" t="s">
        <v>6</v>
      </c>
      <c r="I12" s="294"/>
      <c r="J12" s="294"/>
      <c r="K12" s="295"/>
      <c r="L12" s="27" t="s">
        <v>5</v>
      </c>
      <c r="M12" s="277"/>
      <c r="N12" s="277"/>
      <c r="O12" s="302"/>
      <c r="P12" s="303"/>
      <c r="Q12" s="303"/>
      <c r="R12" s="303"/>
      <c r="S12" s="303"/>
      <c r="T12" s="304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296" t="s">
        <v>23</v>
      </c>
      <c r="G13" s="297"/>
      <c r="H13" s="142">
        <f>C13</f>
        <v>5150</v>
      </c>
      <c r="I13" s="101" t="s">
        <v>117</v>
      </c>
      <c r="J13" s="145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0">
        <f>C13</f>
        <v>5150</v>
      </c>
      <c r="Q13" s="128" t="s">
        <v>117</v>
      </c>
      <c r="R13" s="141">
        <f>G5</f>
        <v>34</v>
      </c>
      <c r="S13" s="148" t="s">
        <v>186</v>
      </c>
      <c r="T13" s="154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269" t="s">
        <v>2</v>
      </c>
      <c r="G14" s="268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1"/>
      <c r="P14" s="132"/>
      <c r="Q14" s="132"/>
      <c r="R14" s="132"/>
      <c r="S14" s="132"/>
      <c r="T14" s="133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284" t="s">
        <v>3</v>
      </c>
      <c r="G15" s="284"/>
      <c r="H15" s="143">
        <v>5150</v>
      </c>
      <c r="I15" s="73" t="s">
        <v>117</v>
      </c>
      <c r="J15" s="146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4"/>
      <c r="P15" s="135"/>
      <c r="Q15" s="135"/>
      <c r="R15" s="135"/>
      <c r="S15" s="135"/>
      <c r="T15" s="136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289" t="s">
        <v>28</v>
      </c>
      <c r="G16" s="290"/>
      <c r="H16" s="144">
        <v>6660</v>
      </c>
      <c r="I16" s="74" t="s">
        <v>117</v>
      </c>
      <c r="J16" s="147">
        <v>18</v>
      </c>
      <c r="K16" s="94" t="s">
        <v>183</v>
      </c>
      <c r="L16" s="12">
        <f>H16*J16</f>
        <v>119880</v>
      </c>
      <c r="M16" s="12"/>
      <c r="N16" s="12"/>
      <c r="O16" s="129"/>
      <c r="P16" s="130"/>
      <c r="Q16" s="130"/>
      <c r="R16" s="130"/>
      <c r="S16" s="130"/>
      <c r="T16" s="137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291" t="s">
        <v>17</v>
      </c>
      <c r="G17" s="292"/>
      <c r="H17" s="144">
        <v>10000</v>
      </c>
      <c r="I17" s="74" t="s">
        <v>117</v>
      </c>
      <c r="J17" s="147">
        <f>J15</f>
        <v>18</v>
      </c>
      <c r="K17" s="118" t="s">
        <v>119</v>
      </c>
      <c r="L17" s="12">
        <f>H17*J17</f>
        <v>180000</v>
      </c>
      <c r="M17" s="12"/>
      <c r="N17" s="12"/>
      <c r="O17" s="129"/>
      <c r="P17" s="130"/>
      <c r="Q17" s="130"/>
      <c r="R17" s="130"/>
      <c r="S17" s="130"/>
      <c r="T17" s="137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269" t="s">
        <v>2</v>
      </c>
      <c r="G18" s="268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1"/>
      <c r="P18" s="132"/>
      <c r="Q18" s="132"/>
      <c r="R18" s="132"/>
      <c r="S18" s="132"/>
      <c r="T18" s="133"/>
      <c r="U18" s="5"/>
      <c r="V18" s="5"/>
    </row>
    <row r="19" spans="2:22" s="4" customFormat="1" ht="17.100000000000001" customHeight="1">
      <c r="B19" s="267" t="s">
        <v>1</v>
      </c>
      <c r="C19" s="268"/>
      <c r="D19" s="8"/>
      <c r="E19" s="8">
        <f>E14+E18</f>
        <v>1278380</v>
      </c>
      <c r="F19" s="269" t="s">
        <v>0</v>
      </c>
      <c r="G19" s="270"/>
      <c r="H19" s="270"/>
      <c r="I19" s="270"/>
      <c r="J19" s="270"/>
      <c r="K19" s="270"/>
      <c r="L19" s="8">
        <f>L14+L18</f>
        <v>1103280</v>
      </c>
      <c r="M19" s="8">
        <f>M14</f>
        <v>175100</v>
      </c>
      <c r="N19" s="8">
        <f>N14</f>
        <v>175100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  <mergeCell ref="B1:T1"/>
    <mergeCell ref="B11:B12"/>
    <mergeCell ref="C11:E11"/>
    <mergeCell ref="F11:L11"/>
    <mergeCell ref="M11:M12"/>
    <mergeCell ref="N11:N12"/>
    <mergeCell ref="F12:G12"/>
    <mergeCell ref="H12:K12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B5" sqref="B5:E5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71" t="s">
        <v>205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2:22" s="35" customFormat="1" ht="17.100000000000001" customHeight="1">
      <c r="B2" s="35" t="s">
        <v>206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207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208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305" t="s">
        <v>209</v>
      </c>
      <c r="C5" s="305"/>
      <c r="D5" s="305"/>
      <c r="E5" s="305"/>
      <c r="F5" s="32" t="s">
        <v>210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203"/>
      <c r="C6" s="203" t="s">
        <v>211</v>
      </c>
      <c r="D6" s="203"/>
      <c r="E6" s="203" t="s">
        <v>191</v>
      </c>
      <c r="F6" s="298">
        <f>J6+N6</f>
        <v>13</v>
      </c>
      <c r="G6" s="298"/>
      <c r="H6" s="162" t="s">
        <v>212</v>
      </c>
      <c r="I6" s="32"/>
      <c r="J6" s="298">
        <v>12</v>
      </c>
      <c r="K6" s="298"/>
      <c r="L6" s="306" t="s">
        <v>213</v>
      </c>
      <c r="M6" s="306"/>
      <c r="N6" s="298">
        <v>1</v>
      </c>
      <c r="O6" s="298"/>
      <c r="P6" s="163" t="s">
        <v>189</v>
      </c>
      <c r="T6" s="124"/>
      <c r="U6" s="30"/>
      <c r="V6" s="30"/>
    </row>
    <row r="7" spans="2:22" s="29" customFormat="1" ht="17.100000000000001" customHeight="1">
      <c r="B7" s="32" t="s">
        <v>214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215</v>
      </c>
      <c r="C8" s="20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157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216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155</v>
      </c>
      <c r="M11" s="31"/>
      <c r="N11" s="31"/>
      <c r="O11" s="125"/>
      <c r="P11" s="125"/>
      <c r="Q11" s="125"/>
      <c r="R11" s="125"/>
      <c r="S11" s="125"/>
      <c r="T11" s="126" t="s">
        <v>154</v>
      </c>
      <c r="U11" s="30"/>
      <c r="V11" s="30"/>
    </row>
    <row r="12" spans="2:22" s="26" customFormat="1" ht="17.100000000000001" customHeight="1">
      <c r="B12" s="272" t="s">
        <v>153</v>
      </c>
      <c r="C12" s="274" t="s">
        <v>217</v>
      </c>
      <c r="D12" s="274"/>
      <c r="E12" s="274"/>
      <c r="F12" s="275" t="s">
        <v>218</v>
      </c>
      <c r="G12" s="275"/>
      <c r="H12" s="275"/>
      <c r="I12" s="275"/>
      <c r="J12" s="275"/>
      <c r="K12" s="275"/>
      <c r="L12" s="275"/>
      <c r="M12" s="276" t="s">
        <v>219</v>
      </c>
      <c r="N12" s="276" t="s">
        <v>220</v>
      </c>
      <c r="O12" s="299" t="s">
        <v>221</v>
      </c>
      <c r="P12" s="300"/>
      <c r="Q12" s="300"/>
      <c r="R12" s="300"/>
      <c r="S12" s="300"/>
      <c r="T12" s="301"/>
      <c r="U12" s="5"/>
      <c r="V12" s="5"/>
    </row>
    <row r="13" spans="2:22" s="26" customFormat="1" ht="17.100000000000001" customHeight="1">
      <c r="B13" s="273"/>
      <c r="C13" s="28" t="s">
        <v>222</v>
      </c>
      <c r="D13" s="27" t="s">
        <v>223</v>
      </c>
      <c r="E13" s="38" t="s">
        <v>224</v>
      </c>
      <c r="F13" s="280" t="s">
        <v>225</v>
      </c>
      <c r="G13" s="281"/>
      <c r="H13" s="293" t="s">
        <v>226</v>
      </c>
      <c r="I13" s="294"/>
      <c r="J13" s="294"/>
      <c r="K13" s="295"/>
      <c r="L13" s="27" t="s">
        <v>227</v>
      </c>
      <c r="M13" s="277"/>
      <c r="N13" s="277"/>
      <c r="O13" s="302"/>
      <c r="P13" s="303"/>
      <c r="Q13" s="303"/>
      <c r="R13" s="303"/>
      <c r="S13" s="303"/>
      <c r="T13" s="304"/>
      <c r="U13" s="5"/>
      <c r="V13" s="5"/>
    </row>
    <row r="14" spans="2:22" s="15" customFormat="1" ht="18" customHeight="1">
      <c r="B14" s="95" t="s">
        <v>228</v>
      </c>
      <c r="C14" s="96">
        <v>4800</v>
      </c>
      <c r="D14" s="97">
        <v>173</v>
      </c>
      <c r="E14" s="98">
        <f>C14*D14</f>
        <v>830400</v>
      </c>
      <c r="F14" s="296" t="s">
        <v>228</v>
      </c>
      <c r="G14" s="297"/>
      <c r="H14" s="142">
        <f>C14</f>
        <v>4800</v>
      </c>
      <c r="I14" s="101" t="s">
        <v>229</v>
      </c>
      <c r="J14" s="145">
        <f>D16-F6</f>
        <v>161</v>
      </c>
      <c r="K14" s="103" t="s">
        <v>230</v>
      </c>
      <c r="L14" s="104">
        <f>H14*J14</f>
        <v>772800</v>
      </c>
      <c r="M14" s="98">
        <f>E16-L14</f>
        <v>62400</v>
      </c>
      <c r="N14" s="98">
        <f>M14</f>
        <v>62400</v>
      </c>
      <c r="O14" s="156" t="s">
        <v>231</v>
      </c>
      <c r="P14" s="157">
        <f>C14</f>
        <v>4800</v>
      </c>
      <c r="Q14" s="158" t="s">
        <v>229</v>
      </c>
      <c r="R14" s="159">
        <f>J6</f>
        <v>12</v>
      </c>
      <c r="S14" s="160" t="s">
        <v>232</v>
      </c>
      <c r="T14" s="161">
        <f>P14*R14</f>
        <v>57600</v>
      </c>
      <c r="U14" s="16"/>
      <c r="V14" s="16"/>
    </row>
    <row r="15" spans="2:22" s="15" customFormat="1" ht="18" customHeight="1">
      <c r="B15" s="45" t="s">
        <v>233</v>
      </c>
      <c r="C15" s="92">
        <v>4800</v>
      </c>
      <c r="D15" s="202">
        <v>1</v>
      </c>
      <c r="E15" s="40">
        <f>C15</f>
        <v>4800</v>
      </c>
      <c r="F15" s="201"/>
      <c r="G15" s="202"/>
      <c r="H15" s="204"/>
      <c r="I15" s="74"/>
      <c r="J15" s="205"/>
      <c r="K15" s="94"/>
      <c r="L15" s="40"/>
      <c r="M15" s="12"/>
      <c r="N15" s="12"/>
      <c r="O15" s="206" t="s">
        <v>234</v>
      </c>
      <c r="P15" s="207">
        <f>C15</f>
        <v>4800</v>
      </c>
      <c r="Q15" s="208" t="s">
        <v>117</v>
      </c>
      <c r="R15" s="209">
        <f>N6</f>
        <v>1</v>
      </c>
      <c r="S15" s="210" t="s">
        <v>119</v>
      </c>
      <c r="T15" s="211">
        <f>P15*R15</f>
        <v>4800</v>
      </c>
      <c r="U15" s="16"/>
      <c r="V15" s="16"/>
    </row>
    <row r="16" spans="2:22" s="15" customFormat="1" ht="18.75" customHeight="1">
      <c r="B16" s="10" t="s">
        <v>235</v>
      </c>
      <c r="C16" s="69"/>
      <c r="D16" s="69">
        <f>SUM(D14:D15)</f>
        <v>174</v>
      </c>
      <c r="E16" s="69">
        <f>SUM(E14:E15)</f>
        <v>835200</v>
      </c>
      <c r="F16" s="269" t="s">
        <v>236</v>
      </c>
      <c r="G16" s="268"/>
      <c r="H16" s="199"/>
      <c r="I16" s="106" t="s">
        <v>237</v>
      </c>
      <c r="J16" s="200"/>
      <c r="K16" s="198"/>
      <c r="L16" s="8">
        <f>SUM(L14:L14)</f>
        <v>772800</v>
      </c>
      <c r="M16" s="8">
        <f>SUM(M14:M14)</f>
        <v>62400</v>
      </c>
      <c r="N16" s="8">
        <f>SUM(N14:N14)</f>
        <v>62400</v>
      </c>
      <c r="O16" s="131"/>
      <c r="P16" s="132"/>
      <c r="Q16" s="132"/>
      <c r="R16" s="132"/>
      <c r="S16" s="132"/>
      <c r="T16" s="133"/>
      <c r="U16" s="16"/>
      <c r="V16" s="16"/>
    </row>
    <row r="17" spans="2:22" s="15" customFormat="1" ht="17.100000000000001" customHeight="1">
      <c r="B17" s="20" t="s">
        <v>238</v>
      </c>
      <c r="C17" s="61">
        <f>H17+H18</f>
        <v>14800</v>
      </c>
      <c r="D17" s="18">
        <v>18</v>
      </c>
      <c r="E17" s="18">
        <f>C17*D17</f>
        <v>266400</v>
      </c>
      <c r="F17" s="284" t="s">
        <v>239</v>
      </c>
      <c r="G17" s="284"/>
      <c r="H17" s="143">
        <v>4800</v>
      </c>
      <c r="I17" s="73" t="s">
        <v>240</v>
      </c>
      <c r="J17" s="146">
        <f>D17</f>
        <v>18</v>
      </c>
      <c r="K17" s="56" t="s">
        <v>241</v>
      </c>
      <c r="L17" s="18">
        <f>H17*J17</f>
        <v>86400</v>
      </c>
      <c r="M17" s="70">
        <v>0</v>
      </c>
      <c r="N17" s="18">
        <v>0</v>
      </c>
      <c r="O17" s="134"/>
      <c r="P17" s="135"/>
      <c r="Q17" s="135"/>
      <c r="R17" s="135"/>
      <c r="S17" s="135"/>
      <c r="T17" s="136"/>
      <c r="U17" s="16"/>
      <c r="V17" s="16"/>
    </row>
    <row r="18" spans="2:22" s="6" customFormat="1" ht="17.100000000000001" customHeight="1">
      <c r="B18" s="14"/>
      <c r="C18" s="12"/>
      <c r="D18" s="12"/>
      <c r="E18" s="12"/>
      <c r="F18" s="291" t="s">
        <v>242</v>
      </c>
      <c r="G18" s="292"/>
      <c r="H18" s="144">
        <v>10000</v>
      </c>
      <c r="I18" s="74" t="s">
        <v>243</v>
      </c>
      <c r="J18" s="147">
        <f>J17</f>
        <v>18</v>
      </c>
      <c r="K18" s="202" t="s">
        <v>244</v>
      </c>
      <c r="L18" s="12">
        <f>H18*J18</f>
        <v>180000</v>
      </c>
      <c r="M18" s="12"/>
      <c r="N18" s="12"/>
      <c r="O18" s="129"/>
      <c r="P18" s="130"/>
      <c r="Q18" s="130"/>
      <c r="R18" s="130"/>
      <c r="S18" s="130"/>
      <c r="T18" s="137"/>
      <c r="U18" s="5"/>
      <c r="V18" s="5"/>
    </row>
    <row r="19" spans="2:22" s="4" customFormat="1" ht="17.100000000000001" customHeight="1">
      <c r="B19" s="10" t="s">
        <v>245</v>
      </c>
      <c r="C19" s="9">
        <f>SUM(C17:C18)</f>
        <v>14800</v>
      </c>
      <c r="D19" s="8">
        <f>SUM(D17:D18)</f>
        <v>18</v>
      </c>
      <c r="E19" s="8">
        <f>SUM(E17:E18)</f>
        <v>266400</v>
      </c>
      <c r="F19" s="269" t="s">
        <v>236</v>
      </c>
      <c r="G19" s="268"/>
      <c r="H19" s="199"/>
      <c r="I19" s="106" t="s">
        <v>237</v>
      </c>
      <c r="J19" s="200"/>
      <c r="K19" s="198"/>
      <c r="L19" s="8">
        <f>SUM(L17:L18)</f>
        <v>266400</v>
      </c>
      <c r="M19" s="8">
        <v>0</v>
      </c>
      <c r="N19" s="8">
        <v>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267" t="s">
        <v>246</v>
      </c>
      <c r="C20" s="268"/>
      <c r="D20" s="8"/>
      <c r="E20" s="8">
        <f>E16+E19</f>
        <v>1101600</v>
      </c>
      <c r="F20" s="269" t="s">
        <v>0</v>
      </c>
      <c r="G20" s="270"/>
      <c r="H20" s="270"/>
      <c r="I20" s="270"/>
      <c r="J20" s="270"/>
      <c r="K20" s="270"/>
      <c r="L20" s="8">
        <f>L16+L19</f>
        <v>1039200</v>
      </c>
      <c r="M20" s="8">
        <f>M16</f>
        <v>62400</v>
      </c>
      <c r="N20" s="8">
        <f>N16</f>
        <v>62400</v>
      </c>
      <c r="O20" s="131"/>
      <c r="P20" s="132"/>
      <c r="Q20" s="132"/>
      <c r="R20" s="132"/>
      <c r="S20" s="132"/>
      <c r="T20" s="133"/>
      <c r="U20" s="5"/>
      <c r="V20" s="5"/>
    </row>
    <row r="21" spans="2:22" s="4" customFormat="1" ht="17.100000000000001" customHeight="1">
      <c r="B21" s="4" t="s">
        <v>247</v>
      </c>
      <c r="E21" s="6"/>
      <c r="M21" s="6"/>
      <c r="N21" s="6"/>
      <c r="O21" s="123"/>
      <c r="P21" s="123"/>
      <c r="Q21" s="123"/>
      <c r="R21" s="123"/>
      <c r="S21" s="123"/>
      <c r="T21" s="124"/>
      <c r="U21" s="5"/>
      <c r="V21" s="5"/>
    </row>
    <row r="22" spans="2:22" ht="18.75" customHeight="1">
      <c r="B22" s="4" t="s">
        <v>248</v>
      </c>
    </row>
    <row r="23" spans="2:22" ht="18.75" customHeight="1">
      <c r="F23" s="4"/>
    </row>
  </sheetData>
  <mergeCells count="21">
    <mergeCell ref="B1:T1"/>
    <mergeCell ref="B5:E5"/>
    <mergeCell ref="F6:G6"/>
    <mergeCell ref="J6:K6"/>
    <mergeCell ref="L6:M6"/>
    <mergeCell ref="N6:O6"/>
    <mergeCell ref="M12:M13"/>
    <mergeCell ref="N12:N13"/>
    <mergeCell ref="O12:T13"/>
    <mergeCell ref="F13:G13"/>
    <mergeCell ref="H13:K13"/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71" t="s">
        <v>194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195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305" t="s">
        <v>259</v>
      </c>
      <c r="C5" s="305"/>
      <c r="D5" s="305"/>
      <c r="E5" s="305"/>
      <c r="F5" s="32" t="s">
        <v>197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155"/>
      <c r="C6" s="155" t="s">
        <v>201</v>
      </c>
      <c r="D6" s="196">
        <v>78</v>
      </c>
      <c r="E6" s="197" t="s">
        <v>191</v>
      </c>
      <c r="F6" s="298">
        <f>J6+N6</f>
        <v>6</v>
      </c>
      <c r="G6" s="298"/>
      <c r="H6" s="162" t="s">
        <v>192</v>
      </c>
      <c r="I6" s="32"/>
      <c r="J6" s="298">
        <v>6</v>
      </c>
      <c r="K6" s="298"/>
      <c r="L6" s="306" t="s">
        <v>193</v>
      </c>
      <c r="M6" s="306"/>
      <c r="N6" s="162">
        <v>0</v>
      </c>
      <c r="O6" s="162" t="s">
        <v>204</v>
      </c>
      <c r="P6" s="163"/>
      <c r="T6" s="124"/>
      <c r="U6" s="30"/>
      <c r="V6" s="30"/>
    </row>
    <row r="7" spans="2:22" s="29" customFormat="1" ht="17.100000000000001" customHeight="1">
      <c r="B7" s="32" t="s">
        <v>20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198</v>
      </c>
      <c r="C8" s="15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25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22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26</v>
      </c>
      <c r="M11" s="31"/>
      <c r="N11" s="31"/>
      <c r="O11" s="125"/>
      <c r="P11" s="125"/>
      <c r="Q11" s="125"/>
      <c r="R11" s="125"/>
      <c r="S11" s="125"/>
      <c r="T11" s="126" t="s">
        <v>16</v>
      </c>
      <c r="U11" s="30"/>
      <c r="V11" s="30"/>
    </row>
    <row r="12" spans="2:22" s="26" customFormat="1" ht="17.100000000000001" customHeight="1">
      <c r="B12" s="272" t="s">
        <v>15</v>
      </c>
      <c r="C12" s="274" t="s">
        <v>14</v>
      </c>
      <c r="D12" s="274"/>
      <c r="E12" s="274"/>
      <c r="F12" s="275" t="s">
        <v>13</v>
      </c>
      <c r="G12" s="275"/>
      <c r="H12" s="275"/>
      <c r="I12" s="275"/>
      <c r="J12" s="275"/>
      <c r="K12" s="275"/>
      <c r="L12" s="275"/>
      <c r="M12" s="276" t="s">
        <v>12</v>
      </c>
      <c r="N12" s="276" t="s">
        <v>11</v>
      </c>
      <c r="O12" s="299" t="s">
        <v>10</v>
      </c>
      <c r="P12" s="300"/>
      <c r="Q12" s="300"/>
      <c r="R12" s="300"/>
      <c r="S12" s="300"/>
      <c r="T12" s="301"/>
      <c r="U12" s="5"/>
      <c r="V12" s="5"/>
    </row>
    <row r="13" spans="2:22" s="26" customFormat="1" ht="17.100000000000001" customHeight="1">
      <c r="B13" s="273"/>
      <c r="C13" s="28" t="s">
        <v>9</v>
      </c>
      <c r="D13" s="27" t="s">
        <v>8</v>
      </c>
      <c r="E13" s="38" t="s">
        <v>24</v>
      </c>
      <c r="F13" s="280" t="s">
        <v>7</v>
      </c>
      <c r="G13" s="281"/>
      <c r="H13" s="293" t="s">
        <v>6</v>
      </c>
      <c r="I13" s="294"/>
      <c r="J13" s="294"/>
      <c r="K13" s="295"/>
      <c r="L13" s="27" t="s">
        <v>5</v>
      </c>
      <c r="M13" s="277"/>
      <c r="N13" s="277"/>
      <c r="O13" s="302"/>
      <c r="P13" s="303"/>
      <c r="Q13" s="303"/>
      <c r="R13" s="303"/>
      <c r="S13" s="303"/>
      <c r="T13" s="304"/>
      <c r="U13" s="5"/>
      <c r="V13" s="5"/>
    </row>
    <row r="14" spans="2:22" s="15" customFormat="1" ht="18" customHeight="1">
      <c r="B14" s="95" t="s">
        <v>23</v>
      </c>
      <c r="C14" s="96">
        <v>4240</v>
      </c>
      <c r="D14" s="97">
        <v>78</v>
      </c>
      <c r="E14" s="98">
        <f>C14*D14</f>
        <v>330720</v>
      </c>
      <c r="F14" s="296" t="str">
        <f>B14</f>
        <v>차량비(원아)</v>
      </c>
      <c r="G14" s="297"/>
      <c r="H14" s="142">
        <f>C14</f>
        <v>4240</v>
      </c>
      <c r="I14" s="101" t="s">
        <v>117</v>
      </c>
      <c r="J14" s="145">
        <f>D6-F6</f>
        <v>72</v>
      </c>
      <c r="K14" s="103"/>
      <c r="L14" s="104">
        <f>H14*J14</f>
        <v>305280</v>
      </c>
      <c r="M14" s="98">
        <f>E14-L14</f>
        <v>25440</v>
      </c>
      <c r="N14" s="98">
        <f>M14</f>
        <v>25440</v>
      </c>
      <c r="O14" s="156" t="s">
        <v>184</v>
      </c>
      <c r="P14" s="157">
        <f>C14</f>
        <v>4240</v>
      </c>
      <c r="Q14" s="158" t="s">
        <v>117</v>
      </c>
      <c r="R14" s="159">
        <f>J6</f>
        <v>6</v>
      </c>
      <c r="S14" s="160" t="s">
        <v>119</v>
      </c>
      <c r="T14" s="161">
        <f>P14*R14</f>
        <v>25440</v>
      </c>
      <c r="U14" s="16"/>
      <c r="V14" s="16"/>
    </row>
    <row r="15" spans="2:22" s="15" customFormat="1" ht="18" customHeight="1">
      <c r="B15" s="164" t="s">
        <v>200</v>
      </c>
      <c r="C15" s="165">
        <v>2000</v>
      </c>
      <c r="D15" s="166">
        <v>78</v>
      </c>
      <c r="E15" s="173">
        <f t="shared" ref="E15:E16" si="0">C15*D15</f>
        <v>156000</v>
      </c>
      <c r="F15" s="168" t="str">
        <f>B15</f>
        <v>입장료</v>
      </c>
      <c r="G15" s="166"/>
      <c r="H15" s="169">
        <f>C15</f>
        <v>2000</v>
      </c>
      <c r="I15" s="170" t="s">
        <v>202</v>
      </c>
      <c r="J15" s="171">
        <f>J14</f>
        <v>72</v>
      </c>
      <c r="K15" s="172"/>
      <c r="L15" s="167">
        <f t="shared" ref="L15:L17" si="1">H15*J15</f>
        <v>144000</v>
      </c>
      <c r="M15" s="173">
        <f>E15-L15</f>
        <v>12000</v>
      </c>
      <c r="N15" s="173">
        <f>M15</f>
        <v>12000</v>
      </c>
      <c r="O15" s="174" t="s">
        <v>184</v>
      </c>
      <c r="P15" s="175">
        <f t="shared" ref="P15:P16" si="2">C15</f>
        <v>2000</v>
      </c>
      <c r="Q15" s="176" t="s">
        <v>202</v>
      </c>
      <c r="R15" s="177">
        <f>R14</f>
        <v>6</v>
      </c>
      <c r="S15" s="178" t="s">
        <v>203</v>
      </c>
      <c r="T15" s="179">
        <f>P15*R15</f>
        <v>12000</v>
      </c>
      <c r="U15" s="16"/>
      <c r="V15" s="16"/>
    </row>
    <row r="16" spans="2:22" s="15" customFormat="1" ht="18" customHeight="1">
      <c r="B16" s="164" t="s">
        <v>199</v>
      </c>
      <c r="C16" s="165">
        <v>4000</v>
      </c>
      <c r="D16" s="166">
        <v>78</v>
      </c>
      <c r="E16" s="173">
        <f t="shared" si="0"/>
        <v>312000</v>
      </c>
      <c r="F16" s="168" t="str">
        <f>B16</f>
        <v>점심</v>
      </c>
      <c r="G16" s="166"/>
      <c r="H16" s="169">
        <f>C16</f>
        <v>4000</v>
      </c>
      <c r="I16" s="170" t="s">
        <v>202</v>
      </c>
      <c r="J16" s="171">
        <f>J14</f>
        <v>72</v>
      </c>
      <c r="K16" s="172"/>
      <c r="L16" s="167">
        <f t="shared" si="1"/>
        <v>288000</v>
      </c>
      <c r="M16" s="173">
        <f>E16-L16</f>
        <v>24000</v>
      </c>
      <c r="N16" s="173">
        <f>M16</f>
        <v>24000</v>
      </c>
      <c r="O16" s="174" t="s">
        <v>184</v>
      </c>
      <c r="P16" s="175">
        <f t="shared" si="2"/>
        <v>4000</v>
      </c>
      <c r="Q16" s="176" t="s">
        <v>202</v>
      </c>
      <c r="R16" s="177">
        <f>R14</f>
        <v>6</v>
      </c>
      <c r="S16" s="178" t="s">
        <v>203</v>
      </c>
      <c r="T16" s="179">
        <f>P16*R16</f>
        <v>24000</v>
      </c>
      <c r="U16" s="16"/>
      <c r="V16" s="16"/>
    </row>
    <row r="17" spans="2:22" s="15" customFormat="1" ht="18" customHeight="1">
      <c r="B17" s="180" t="s">
        <v>190</v>
      </c>
      <c r="C17" s="181"/>
      <c r="D17" s="182">
        <v>0</v>
      </c>
      <c r="E17" s="183">
        <f>C17</f>
        <v>0</v>
      </c>
      <c r="F17" s="184" t="str">
        <f>B17</f>
        <v>지원금(원아)</v>
      </c>
      <c r="G17" s="182"/>
      <c r="H17" s="185"/>
      <c r="I17" s="186"/>
      <c r="J17" s="187"/>
      <c r="K17" s="188"/>
      <c r="L17" s="183">
        <f t="shared" si="1"/>
        <v>0</v>
      </c>
      <c r="M17" s="189"/>
      <c r="N17" s="189"/>
      <c r="O17" s="190"/>
      <c r="P17" s="191"/>
      <c r="Q17" s="192"/>
      <c r="R17" s="193"/>
      <c r="S17" s="194"/>
      <c r="T17" s="195"/>
      <c r="U17" s="16"/>
      <c r="V17" s="16"/>
    </row>
    <row r="18" spans="2:22" s="15" customFormat="1" ht="18.75" customHeight="1">
      <c r="B18" s="10" t="s">
        <v>2</v>
      </c>
      <c r="C18" s="69"/>
      <c r="D18" s="69"/>
      <c r="E18" s="69">
        <f>SUM(E14:E17)</f>
        <v>798720</v>
      </c>
      <c r="F18" s="269" t="s">
        <v>2</v>
      </c>
      <c r="G18" s="268"/>
      <c r="H18" s="150"/>
      <c r="I18" s="106" t="s">
        <v>171</v>
      </c>
      <c r="J18" s="151"/>
      <c r="K18" s="149"/>
      <c r="L18" s="8">
        <f>SUM(L14:L17)</f>
        <v>737280</v>
      </c>
      <c r="M18" s="8">
        <f>SUM(M14:M17)</f>
        <v>61440</v>
      </c>
      <c r="N18" s="8">
        <f>SUM(N14:N17)</f>
        <v>61440</v>
      </c>
      <c r="O18" s="131"/>
      <c r="P18" s="132"/>
      <c r="Q18" s="132"/>
      <c r="R18" s="132"/>
      <c r="S18" s="132"/>
      <c r="T18" s="133">
        <f>SUM(T14:T17)</f>
        <v>61440</v>
      </c>
      <c r="U18" s="16"/>
      <c r="V18" s="16"/>
    </row>
    <row r="19" spans="2:22" s="15" customFormat="1" ht="17.100000000000001" customHeight="1">
      <c r="B19" s="20" t="s">
        <v>4</v>
      </c>
      <c r="C19" s="61">
        <f>H19+H20</f>
        <v>14240</v>
      </c>
      <c r="D19" s="18">
        <v>9</v>
      </c>
      <c r="E19" s="18">
        <f>C19*D19</f>
        <v>128160</v>
      </c>
      <c r="F19" s="284" t="s">
        <v>3</v>
      </c>
      <c r="G19" s="284"/>
      <c r="H19" s="143">
        <v>4240</v>
      </c>
      <c r="I19" s="73" t="s">
        <v>117</v>
      </c>
      <c r="J19" s="146">
        <f>D19</f>
        <v>9</v>
      </c>
      <c r="K19" s="56" t="s">
        <v>119</v>
      </c>
      <c r="L19" s="18">
        <f>H19*J19</f>
        <v>38160</v>
      </c>
      <c r="M19" s="70">
        <v>0</v>
      </c>
      <c r="N19" s="18">
        <v>0</v>
      </c>
      <c r="O19" s="134"/>
      <c r="P19" s="135"/>
      <c r="Q19" s="135"/>
      <c r="R19" s="135"/>
      <c r="S19" s="135"/>
      <c r="T19" s="136"/>
      <c r="U19" s="16"/>
      <c r="V19" s="16"/>
    </row>
    <row r="20" spans="2:22" s="6" customFormat="1" ht="17.100000000000001" customHeight="1">
      <c r="B20" s="14"/>
      <c r="C20" s="12"/>
      <c r="D20" s="12"/>
      <c r="E20" s="12"/>
      <c r="F20" s="291" t="s">
        <v>17</v>
      </c>
      <c r="G20" s="292"/>
      <c r="H20" s="144">
        <v>10000</v>
      </c>
      <c r="I20" s="74" t="s">
        <v>117</v>
      </c>
      <c r="J20" s="147">
        <f>J19</f>
        <v>9</v>
      </c>
      <c r="K20" s="152" t="s">
        <v>119</v>
      </c>
      <c r="L20" s="12">
        <f>H20*J20</f>
        <v>90000</v>
      </c>
      <c r="M20" s="12"/>
      <c r="N20" s="12"/>
      <c r="O20" s="129"/>
      <c r="P20" s="130"/>
      <c r="Q20" s="130"/>
      <c r="R20" s="130"/>
      <c r="S20" s="130"/>
      <c r="T20" s="137"/>
      <c r="U20" s="5"/>
      <c r="V20" s="5"/>
    </row>
    <row r="21" spans="2:22" s="4" customFormat="1" ht="17.100000000000001" customHeight="1">
      <c r="B21" s="10" t="s">
        <v>2</v>
      </c>
      <c r="C21" s="9">
        <f>SUM(C19:C20)</f>
        <v>14240</v>
      </c>
      <c r="D21" s="8">
        <f>SUM(D19:D20)</f>
        <v>9</v>
      </c>
      <c r="E21" s="8">
        <f>SUM(E19:E20)</f>
        <v>128160</v>
      </c>
      <c r="F21" s="269" t="s">
        <v>2</v>
      </c>
      <c r="G21" s="268"/>
      <c r="H21" s="150"/>
      <c r="I21" s="106" t="s">
        <v>171</v>
      </c>
      <c r="J21" s="151"/>
      <c r="K21" s="149"/>
      <c r="L21" s="8">
        <f>SUM(L19:L20)</f>
        <v>128160</v>
      </c>
      <c r="M21" s="8">
        <v>0</v>
      </c>
      <c r="N21" s="8">
        <v>0</v>
      </c>
      <c r="O21" s="131"/>
      <c r="P21" s="132"/>
      <c r="Q21" s="132"/>
      <c r="R21" s="132"/>
      <c r="S21" s="132"/>
      <c r="T21" s="133"/>
      <c r="U21" s="5"/>
      <c r="V21" s="5"/>
    </row>
    <row r="22" spans="2:22" s="4" customFormat="1" ht="17.100000000000001" customHeight="1">
      <c r="B22" s="267" t="s">
        <v>1</v>
      </c>
      <c r="C22" s="268"/>
      <c r="D22" s="8"/>
      <c r="E22" s="8">
        <f>E18+E21</f>
        <v>926880</v>
      </c>
      <c r="F22" s="269" t="s">
        <v>0</v>
      </c>
      <c r="G22" s="270"/>
      <c r="H22" s="270"/>
      <c r="I22" s="270"/>
      <c r="J22" s="270"/>
      <c r="K22" s="270"/>
      <c r="L22" s="8">
        <f>L18+L21</f>
        <v>865440</v>
      </c>
      <c r="M22" s="8">
        <f>M18</f>
        <v>61440</v>
      </c>
      <c r="N22" s="8">
        <f>N18</f>
        <v>61440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123"/>
      <c r="P23" s="123"/>
      <c r="Q23" s="123"/>
      <c r="R23" s="123"/>
      <c r="S23" s="123"/>
      <c r="T23" s="124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  <mergeCell ref="F21:G21"/>
    <mergeCell ref="B22:C22"/>
    <mergeCell ref="F22:K22"/>
    <mergeCell ref="H13:K13"/>
    <mergeCell ref="F14:G14"/>
    <mergeCell ref="F18:G18"/>
    <mergeCell ref="F19:G19"/>
    <mergeCell ref="F20:G20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6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71" t="s">
        <v>194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249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253</v>
      </c>
      <c r="C5" s="196">
        <f>F5+J5</f>
        <v>92</v>
      </c>
      <c r="D5" s="308" t="s">
        <v>251</v>
      </c>
      <c r="E5" s="308"/>
      <c r="F5" s="162">
        <f>J15</f>
        <v>91</v>
      </c>
      <c r="G5" s="307" t="s">
        <v>254</v>
      </c>
      <c r="H5" s="307"/>
      <c r="I5" s="307"/>
      <c r="J5" s="196">
        <f>J18</f>
        <v>1</v>
      </c>
      <c r="L5" s="225" t="s">
        <v>252</v>
      </c>
      <c r="N5" s="125"/>
      <c r="T5" s="124"/>
      <c r="U5" s="30"/>
      <c r="V5" s="30"/>
    </row>
    <row r="6" spans="2:22" s="29" customFormat="1" ht="17.100000000000001" customHeight="1">
      <c r="B6" s="216" t="s">
        <v>250</v>
      </c>
      <c r="C6" s="196">
        <f>E7+H7</f>
        <v>96</v>
      </c>
      <c r="E6" s="221" t="s">
        <v>191</v>
      </c>
      <c r="F6" s="298">
        <f>J6+N6</f>
        <v>4</v>
      </c>
      <c r="G6" s="298"/>
      <c r="H6" s="162" t="s">
        <v>192</v>
      </c>
      <c r="I6" s="32"/>
      <c r="J6" s="298">
        <v>4</v>
      </c>
      <c r="K6" s="298"/>
      <c r="L6" s="306" t="s">
        <v>255</v>
      </c>
      <c r="M6" s="306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18" t="s">
        <v>257</v>
      </c>
      <c r="D7" s="222" t="s">
        <v>256</v>
      </c>
      <c r="E7" s="196">
        <v>95</v>
      </c>
      <c r="F7" s="223" t="s">
        <v>258</v>
      </c>
      <c r="H7" s="162">
        <v>1</v>
      </c>
      <c r="K7" s="217"/>
      <c r="L7" s="219"/>
      <c r="M7" s="219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198</v>
      </c>
      <c r="C9" s="216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72" t="s">
        <v>15</v>
      </c>
      <c r="C13" s="274" t="s">
        <v>14</v>
      </c>
      <c r="D13" s="274"/>
      <c r="E13" s="274"/>
      <c r="F13" s="275" t="s">
        <v>13</v>
      </c>
      <c r="G13" s="275"/>
      <c r="H13" s="275"/>
      <c r="I13" s="275"/>
      <c r="J13" s="275"/>
      <c r="K13" s="275"/>
      <c r="L13" s="275"/>
      <c r="M13" s="276" t="s">
        <v>12</v>
      </c>
      <c r="N13" s="276" t="s">
        <v>11</v>
      </c>
      <c r="O13" s="299" t="s">
        <v>10</v>
      </c>
      <c r="P13" s="300"/>
      <c r="Q13" s="300"/>
      <c r="R13" s="300"/>
      <c r="S13" s="300"/>
      <c r="T13" s="301"/>
      <c r="U13" s="5"/>
      <c r="V13" s="5"/>
    </row>
    <row r="14" spans="2:22" s="26" customFormat="1" ht="17.100000000000001" customHeight="1">
      <c r="B14" s="273"/>
      <c r="C14" s="28" t="s">
        <v>9</v>
      </c>
      <c r="D14" s="27" t="s">
        <v>8</v>
      </c>
      <c r="E14" s="38" t="s">
        <v>24</v>
      </c>
      <c r="F14" s="280" t="s">
        <v>7</v>
      </c>
      <c r="G14" s="281"/>
      <c r="H14" s="293" t="s">
        <v>6</v>
      </c>
      <c r="I14" s="294"/>
      <c r="J14" s="294"/>
      <c r="K14" s="295"/>
      <c r="L14" s="27" t="s">
        <v>5</v>
      </c>
      <c r="M14" s="277"/>
      <c r="N14" s="277"/>
      <c r="O14" s="302"/>
      <c r="P14" s="303"/>
      <c r="Q14" s="303"/>
      <c r="R14" s="303"/>
      <c r="S14" s="303"/>
      <c r="T14" s="304"/>
      <c r="U14" s="5"/>
      <c r="V14" s="5"/>
    </row>
    <row r="15" spans="2:22" s="15" customFormat="1" ht="18" customHeight="1">
      <c r="B15" s="95" t="s">
        <v>23</v>
      </c>
      <c r="C15" s="96">
        <v>5280</v>
      </c>
      <c r="D15" s="97">
        <v>95</v>
      </c>
      <c r="E15" s="98">
        <f>C15*D15</f>
        <v>501600</v>
      </c>
      <c r="F15" s="296" t="str">
        <f>B15</f>
        <v>차량비(원아)</v>
      </c>
      <c r="G15" s="297"/>
      <c r="H15" s="142">
        <f>C15</f>
        <v>5280</v>
      </c>
      <c r="I15" s="101" t="s">
        <v>117</v>
      </c>
      <c r="J15" s="145">
        <f>(E7-J6)</f>
        <v>91</v>
      </c>
      <c r="K15" s="103"/>
      <c r="L15" s="104">
        <f>H15*J15</f>
        <v>480480</v>
      </c>
      <c r="M15" s="98">
        <f>E15-L15</f>
        <v>21120</v>
      </c>
      <c r="N15" s="98">
        <f>M15</f>
        <v>21120</v>
      </c>
      <c r="O15" s="156" t="s">
        <v>184</v>
      </c>
      <c r="P15" s="157">
        <f>C15</f>
        <v>5280</v>
      </c>
      <c r="Q15" s="158" t="s">
        <v>117</v>
      </c>
      <c r="R15" s="159">
        <f>J6</f>
        <v>4</v>
      </c>
      <c r="S15" s="160" t="s">
        <v>119</v>
      </c>
      <c r="T15" s="161">
        <f>P15*R15</f>
        <v>21120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:E17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91</v>
      </c>
      <c r="K16" s="172"/>
      <c r="L16" s="167">
        <f t="shared" ref="L16:L18" si="1">H16*J16</f>
        <v>182000</v>
      </c>
      <c r="M16" s="173">
        <f>E16-L16</f>
        <v>8000</v>
      </c>
      <c r="N16" s="173">
        <f>M16</f>
        <v>8000</v>
      </c>
      <c r="O16" s="174" t="s">
        <v>184</v>
      </c>
      <c r="P16" s="175">
        <f t="shared" ref="P16:P17" si="2">C16</f>
        <v>2000</v>
      </c>
      <c r="Q16" s="176" t="s">
        <v>117</v>
      </c>
      <c r="R16" s="177">
        <f>R15</f>
        <v>4</v>
      </c>
      <c r="S16" s="178" t="s">
        <v>119</v>
      </c>
      <c r="T16" s="179">
        <f>P16*R16</f>
        <v>8000</v>
      </c>
      <c r="U16" s="16"/>
      <c r="V16" s="16"/>
    </row>
    <row r="17" spans="2:22" s="15" customFormat="1" ht="18" customHeight="1">
      <c r="B17" s="164" t="s">
        <v>66</v>
      </c>
      <c r="C17" s="165">
        <v>4000</v>
      </c>
      <c r="D17" s="166">
        <v>95</v>
      </c>
      <c r="E17" s="173">
        <f t="shared" si="0"/>
        <v>380000</v>
      </c>
      <c r="F17" s="168" t="str">
        <f>B17</f>
        <v>점심</v>
      </c>
      <c r="G17" s="166"/>
      <c r="H17" s="169">
        <f>C17</f>
        <v>4000</v>
      </c>
      <c r="I17" s="170" t="s">
        <v>117</v>
      </c>
      <c r="J17" s="171">
        <f>J15</f>
        <v>91</v>
      </c>
      <c r="K17" s="172"/>
      <c r="L17" s="167">
        <f t="shared" si="1"/>
        <v>364000</v>
      </c>
      <c r="M17" s="173">
        <f>E17-L17</f>
        <v>16000</v>
      </c>
      <c r="N17" s="173">
        <f>M17</f>
        <v>16000</v>
      </c>
      <c r="O17" s="174" t="s">
        <v>184</v>
      </c>
      <c r="P17" s="175">
        <f t="shared" si="2"/>
        <v>4000</v>
      </c>
      <c r="Q17" s="176" t="s">
        <v>117</v>
      </c>
      <c r="R17" s="177">
        <f>R15</f>
        <v>4</v>
      </c>
      <c r="S17" s="178" t="s">
        <v>119</v>
      </c>
      <c r="T17" s="179">
        <f>P17*R17</f>
        <v>16000</v>
      </c>
      <c r="U17" s="16"/>
      <c r="V17" s="16"/>
    </row>
    <row r="18" spans="2:22" s="15" customFormat="1" ht="18" customHeight="1">
      <c r="B18" s="180" t="s">
        <v>190</v>
      </c>
      <c r="C18" s="181">
        <v>11280</v>
      </c>
      <c r="D18" s="182">
        <v>1</v>
      </c>
      <c r="E18" s="183">
        <f>C18</f>
        <v>11280</v>
      </c>
      <c r="F18" s="184" t="str">
        <f>B18</f>
        <v>지원금(원아)</v>
      </c>
      <c r="G18" s="182"/>
      <c r="H18" s="185">
        <f>C18</f>
        <v>11280</v>
      </c>
      <c r="I18" s="186" t="s">
        <v>117</v>
      </c>
      <c r="J18" s="187">
        <f>D18</f>
        <v>1</v>
      </c>
      <c r="K18" s="188"/>
      <c r="L18" s="183">
        <f t="shared" si="1"/>
        <v>11280</v>
      </c>
      <c r="M18" s="189"/>
      <c r="N18" s="189"/>
      <c r="O18" s="190"/>
      <c r="P18" s="191"/>
      <c r="Q18" s="192"/>
      <c r="R18" s="193"/>
      <c r="S18" s="194"/>
      <c r="T18" s="195"/>
      <c r="U18" s="16"/>
      <c r="V18" s="16"/>
    </row>
    <row r="19" spans="2:22" s="15" customFormat="1" ht="18.75" customHeight="1">
      <c r="B19" s="10" t="s">
        <v>2</v>
      </c>
      <c r="C19" s="69"/>
      <c r="D19" s="226">
        <f>D15+D18</f>
        <v>96</v>
      </c>
      <c r="E19" s="69">
        <f>SUM(E15:E18)</f>
        <v>1082880</v>
      </c>
      <c r="F19" s="269" t="s">
        <v>2</v>
      </c>
      <c r="G19" s="268"/>
      <c r="H19" s="213"/>
      <c r="I19" s="106"/>
      <c r="J19" s="220">
        <f>J15+J18</f>
        <v>92</v>
      </c>
      <c r="K19" s="212"/>
      <c r="L19" s="8">
        <f>SUM(L15:L18)</f>
        <v>1037760</v>
      </c>
      <c r="M19" s="8">
        <f>SUM(M15:M18)</f>
        <v>45120</v>
      </c>
      <c r="N19" s="8">
        <f>SUM(N15:N18)</f>
        <v>45120</v>
      </c>
      <c r="O19" s="131"/>
      <c r="P19" s="132"/>
      <c r="Q19" s="132"/>
      <c r="R19" s="132"/>
      <c r="S19" s="132"/>
      <c r="T19" s="133">
        <f>SUM(T15:T18)</f>
        <v>45120</v>
      </c>
      <c r="U19" s="16"/>
      <c r="V19" s="16"/>
    </row>
    <row r="20" spans="2:22" s="15" customFormat="1" ht="17.100000000000001" customHeight="1">
      <c r="B20" s="20" t="s">
        <v>4</v>
      </c>
      <c r="C20" s="61">
        <f>H20+H21</f>
        <v>15280</v>
      </c>
      <c r="D20" s="18">
        <v>9</v>
      </c>
      <c r="E20" s="18">
        <f>C20*D20</f>
        <v>137520</v>
      </c>
      <c r="F20" s="284" t="s">
        <v>3</v>
      </c>
      <c r="G20" s="284"/>
      <c r="H20" s="143">
        <v>5280</v>
      </c>
      <c r="I20" s="73" t="s">
        <v>117</v>
      </c>
      <c r="J20" s="146">
        <f>D20</f>
        <v>9</v>
      </c>
      <c r="K20" s="56" t="s">
        <v>119</v>
      </c>
      <c r="L20" s="18">
        <f>H20*J20</f>
        <v>47520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291" t="s">
        <v>17</v>
      </c>
      <c r="G21" s="292"/>
      <c r="H21" s="144">
        <v>10000</v>
      </c>
      <c r="I21" s="74" t="s">
        <v>117</v>
      </c>
      <c r="J21" s="147">
        <f>J20</f>
        <v>9</v>
      </c>
      <c r="K21" s="215" t="s">
        <v>119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4" customFormat="1" ht="17.100000000000001" customHeight="1">
      <c r="B22" s="10" t="s">
        <v>2</v>
      </c>
      <c r="C22" s="9">
        <f>SUM(C20:C21)</f>
        <v>15280</v>
      </c>
      <c r="D22" s="8">
        <f>SUM(D20:D21)</f>
        <v>9</v>
      </c>
      <c r="E22" s="8">
        <f>SUM(E20:E21)</f>
        <v>137520</v>
      </c>
      <c r="F22" s="269" t="s">
        <v>2</v>
      </c>
      <c r="G22" s="268"/>
      <c r="H22" s="213"/>
      <c r="I22" s="106"/>
      <c r="J22" s="214">
        <f>J20</f>
        <v>9</v>
      </c>
      <c r="K22" s="212"/>
      <c r="L22" s="8">
        <f>SUM(L20:L21)</f>
        <v>137520</v>
      </c>
      <c r="M22" s="8">
        <v>0</v>
      </c>
      <c r="N22" s="8">
        <v>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267" t="s">
        <v>1</v>
      </c>
      <c r="C23" s="268"/>
      <c r="D23" s="8">
        <f>D19+D22</f>
        <v>105</v>
      </c>
      <c r="E23" s="8">
        <f>E19+E22</f>
        <v>1220400</v>
      </c>
      <c r="F23" s="269" t="s">
        <v>0</v>
      </c>
      <c r="G23" s="270"/>
      <c r="H23" s="270"/>
      <c r="I23" s="270"/>
      <c r="J23" s="270"/>
      <c r="K23" s="270"/>
      <c r="L23" s="8">
        <f>L19+L22</f>
        <v>1175280</v>
      </c>
      <c r="M23" s="8">
        <f t="shared" ref="M23:N23" si="3">M19+M22</f>
        <v>45120</v>
      </c>
      <c r="N23" s="8">
        <f t="shared" si="3"/>
        <v>45120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4" t="s">
        <v>18</v>
      </c>
      <c r="E24" s="6"/>
      <c r="M24" s="6"/>
      <c r="N24" s="6"/>
      <c r="O24" s="123"/>
      <c r="P24" s="123"/>
      <c r="Q24" s="123"/>
      <c r="R24" s="123"/>
      <c r="S24" s="123"/>
      <c r="T24" s="124"/>
      <c r="U24" s="5"/>
      <c r="V24" s="5"/>
    </row>
    <row r="25" spans="2:22" ht="18.75" customHeight="1">
      <c r="B25" s="4" t="s">
        <v>19</v>
      </c>
    </row>
    <row r="26" spans="2:22" ht="18.75" customHeight="1">
      <c r="F26" s="4"/>
    </row>
  </sheetData>
  <mergeCells count="21">
    <mergeCell ref="G5:I5"/>
    <mergeCell ref="D5:E5"/>
    <mergeCell ref="B1:T1"/>
    <mergeCell ref="F6:G6"/>
    <mergeCell ref="J6:K6"/>
    <mergeCell ref="L6:M6"/>
    <mergeCell ref="F21:G21"/>
    <mergeCell ref="F22:G22"/>
    <mergeCell ref="B23:C23"/>
    <mergeCell ref="F23:K23"/>
    <mergeCell ref="O13:T14"/>
    <mergeCell ref="F14:G14"/>
    <mergeCell ref="H14:K14"/>
    <mergeCell ref="F15:G15"/>
    <mergeCell ref="F19:G19"/>
    <mergeCell ref="F20:G20"/>
    <mergeCell ref="B13:B14"/>
    <mergeCell ref="C13:E13"/>
    <mergeCell ref="F13:L13"/>
    <mergeCell ref="M13:M14"/>
    <mergeCell ref="N13:N14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zoomScaleNormal="100" workbookViewId="0">
      <selection activeCell="B8" sqref="B8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71" t="s">
        <v>260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271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261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281</v>
      </c>
      <c r="C5" s="196">
        <f>F5+J5</f>
        <v>89</v>
      </c>
      <c r="D5" s="308" t="s">
        <v>251</v>
      </c>
      <c r="E5" s="308"/>
      <c r="F5" s="162">
        <f>J15</f>
        <v>88</v>
      </c>
      <c r="G5" s="307" t="s">
        <v>254</v>
      </c>
      <c r="H5" s="307"/>
      <c r="I5" s="307"/>
      <c r="J5" s="196">
        <f>J17</f>
        <v>1</v>
      </c>
      <c r="L5" s="225" t="s">
        <v>189</v>
      </c>
      <c r="N5" s="125"/>
      <c r="T5" s="124"/>
      <c r="U5" s="30"/>
      <c r="V5" s="30"/>
    </row>
    <row r="6" spans="2:22" s="29" customFormat="1" ht="17.100000000000001" customHeight="1">
      <c r="B6" s="263" t="s">
        <v>250</v>
      </c>
      <c r="C6" s="196">
        <f>E7+H7</f>
        <v>96</v>
      </c>
      <c r="E6" s="221" t="s">
        <v>191</v>
      </c>
      <c r="F6" s="298">
        <f>J6+N6</f>
        <v>7</v>
      </c>
      <c r="G6" s="298"/>
      <c r="H6" s="162" t="s">
        <v>192</v>
      </c>
      <c r="I6" s="32"/>
      <c r="J6" s="298">
        <v>7</v>
      </c>
      <c r="K6" s="298"/>
      <c r="L6" s="306" t="s">
        <v>255</v>
      </c>
      <c r="M6" s="306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63" t="s">
        <v>257</v>
      </c>
      <c r="D7" s="222" t="s">
        <v>256</v>
      </c>
      <c r="E7" s="162">
        <v>95</v>
      </c>
      <c r="F7" s="223" t="s">
        <v>258</v>
      </c>
      <c r="H7" s="162">
        <v>1</v>
      </c>
      <c r="K7" s="262"/>
      <c r="L7" s="264"/>
      <c r="M7" s="264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272</v>
      </c>
      <c r="C9" s="263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72" t="s">
        <v>15</v>
      </c>
      <c r="C13" s="274" t="s">
        <v>14</v>
      </c>
      <c r="D13" s="274"/>
      <c r="E13" s="274"/>
      <c r="F13" s="275" t="s">
        <v>13</v>
      </c>
      <c r="G13" s="275"/>
      <c r="H13" s="275"/>
      <c r="I13" s="275"/>
      <c r="J13" s="275"/>
      <c r="K13" s="275"/>
      <c r="L13" s="275"/>
      <c r="M13" s="276" t="s">
        <v>12</v>
      </c>
      <c r="N13" s="276" t="s">
        <v>11</v>
      </c>
      <c r="O13" s="299" t="s">
        <v>10</v>
      </c>
      <c r="P13" s="300"/>
      <c r="Q13" s="300"/>
      <c r="R13" s="300"/>
      <c r="S13" s="300"/>
      <c r="T13" s="301"/>
      <c r="U13" s="5"/>
      <c r="V13" s="5"/>
    </row>
    <row r="14" spans="2:22" s="26" customFormat="1" ht="17.100000000000001" customHeight="1">
      <c r="B14" s="273"/>
      <c r="C14" s="28" t="s">
        <v>9</v>
      </c>
      <c r="D14" s="27" t="s">
        <v>8</v>
      </c>
      <c r="E14" s="38" t="s">
        <v>24</v>
      </c>
      <c r="F14" s="280" t="s">
        <v>7</v>
      </c>
      <c r="G14" s="281"/>
      <c r="H14" s="293" t="s">
        <v>6</v>
      </c>
      <c r="I14" s="294"/>
      <c r="J14" s="294"/>
      <c r="K14" s="295"/>
      <c r="L14" s="27" t="s">
        <v>5</v>
      </c>
      <c r="M14" s="277"/>
      <c r="N14" s="277"/>
      <c r="O14" s="302"/>
      <c r="P14" s="303"/>
      <c r="Q14" s="303"/>
      <c r="R14" s="303"/>
      <c r="S14" s="303"/>
      <c r="T14" s="304"/>
      <c r="U14" s="5"/>
      <c r="V14" s="5"/>
    </row>
    <row r="15" spans="2:22" s="15" customFormat="1" ht="18" customHeight="1">
      <c r="B15" s="95" t="s">
        <v>23</v>
      </c>
      <c r="C15" s="96">
        <v>6570</v>
      </c>
      <c r="D15" s="97">
        <v>95</v>
      </c>
      <c r="E15" s="98">
        <f>C15*D15</f>
        <v>624150</v>
      </c>
      <c r="F15" s="296" t="str">
        <f>B15</f>
        <v>차량비(원아)</v>
      </c>
      <c r="G15" s="297"/>
      <c r="H15" s="142">
        <f>C15</f>
        <v>6570</v>
      </c>
      <c r="I15" s="101" t="s">
        <v>117</v>
      </c>
      <c r="J15" s="145">
        <v>88</v>
      </c>
      <c r="K15" s="103"/>
      <c r="L15" s="104">
        <f>H15*J15</f>
        <v>578160</v>
      </c>
      <c r="M15" s="98">
        <f>E15-L15</f>
        <v>45990</v>
      </c>
      <c r="N15" s="98">
        <f>M15</f>
        <v>45990</v>
      </c>
      <c r="O15" s="156" t="s">
        <v>184</v>
      </c>
      <c r="P15" s="157">
        <f>C15</f>
        <v>6570</v>
      </c>
      <c r="Q15" s="158" t="s">
        <v>273</v>
      </c>
      <c r="R15" s="159">
        <f>J6</f>
        <v>7</v>
      </c>
      <c r="S15" s="160" t="s">
        <v>119</v>
      </c>
      <c r="T15" s="161">
        <f>P15*R15</f>
        <v>45990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88</v>
      </c>
      <c r="K16" s="172"/>
      <c r="L16" s="167">
        <f t="shared" ref="L16:L18" si="1">H16*J16</f>
        <v>176000</v>
      </c>
      <c r="M16" s="173">
        <f>E16-L16</f>
        <v>14000</v>
      </c>
      <c r="N16" s="173">
        <f>M16</f>
        <v>14000</v>
      </c>
      <c r="O16" s="174" t="s">
        <v>274</v>
      </c>
      <c r="P16" s="175">
        <f t="shared" ref="P16" si="2">C16</f>
        <v>2000</v>
      </c>
      <c r="Q16" s="176" t="s">
        <v>275</v>
      </c>
      <c r="R16" s="177">
        <f>R15</f>
        <v>7</v>
      </c>
      <c r="S16" s="178" t="s">
        <v>119</v>
      </c>
      <c r="T16" s="179">
        <f>P16*R16</f>
        <v>14000</v>
      </c>
      <c r="U16" s="16"/>
      <c r="V16" s="16"/>
    </row>
    <row r="17" spans="2:22" s="15" customFormat="1" ht="32.25" customHeight="1">
      <c r="B17" s="247" t="s">
        <v>262</v>
      </c>
      <c r="C17" s="165">
        <f>C15</f>
        <v>6570</v>
      </c>
      <c r="D17" s="166">
        <v>1</v>
      </c>
      <c r="E17" s="249">
        <f>C17</f>
        <v>6570</v>
      </c>
      <c r="F17" s="250" t="s">
        <v>262</v>
      </c>
      <c r="G17" s="166"/>
      <c r="H17" s="169">
        <f>C17</f>
        <v>6570</v>
      </c>
      <c r="I17" s="170" t="s">
        <v>117</v>
      </c>
      <c r="J17" s="171">
        <f>D17</f>
        <v>1</v>
      </c>
      <c r="K17" s="172"/>
      <c r="L17" s="167">
        <f t="shared" si="1"/>
        <v>6570</v>
      </c>
      <c r="M17" s="173">
        <f>E17-L17</f>
        <v>0</v>
      </c>
      <c r="N17" s="173">
        <f>M17</f>
        <v>0</v>
      </c>
      <c r="O17" s="174"/>
      <c r="P17" s="175"/>
      <c r="Q17" s="176"/>
      <c r="R17" s="177"/>
      <c r="S17" s="178"/>
      <c r="T17" s="179"/>
      <c r="U17" s="16"/>
      <c r="V17" s="16"/>
    </row>
    <row r="18" spans="2:22" s="15" customFormat="1" ht="30" customHeight="1">
      <c r="B18" s="248" t="s">
        <v>276</v>
      </c>
      <c r="C18" s="236">
        <f>C16</f>
        <v>2000</v>
      </c>
      <c r="D18" s="261">
        <v>1</v>
      </c>
      <c r="E18" s="249">
        <f>C18</f>
        <v>2000</v>
      </c>
      <c r="F18" s="251" t="s">
        <v>263</v>
      </c>
      <c r="G18" s="261"/>
      <c r="H18" s="237">
        <f>C18</f>
        <v>2000</v>
      </c>
      <c r="I18" s="238" t="s">
        <v>264</v>
      </c>
      <c r="J18" s="239">
        <f>D18</f>
        <v>1</v>
      </c>
      <c r="K18" s="240"/>
      <c r="L18" s="167">
        <f t="shared" si="1"/>
        <v>2000</v>
      </c>
      <c r="M18" s="173">
        <f>E18-L18</f>
        <v>0</v>
      </c>
      <c r="N18" s="173">
        <f>M18</f>
        <v>0</v>
      </c>
      <c r="O18" s="241"/>
      <c r="P18" s="242"/>
      <c r="Q18" s="243"/>
      <c r="R18" s="244"/>
      <c r="S18" s="245"/>
      <c r="T18" s="246"/>
      <c r="U18" s="16"/>
      <c r="V18" s="16"/>
    </row>
    <row r="19" spans="2:22" s="15" customFormat="1" ht="18.75" customHeight="1">
      <c r="B19" s="10" t="s">
        <v>2</v>
      </c>
      <c r="C19" s="69"/>
      <c r="D19" s="226">
        <f>D15+D17</f>
        <v>96</v>
      </c>
      <c r="E19" s="69">
        <f>SUM(E15:E18)</f>
        <v>822720</v>
      </c>
      <c r="F19" s="269" t="s">
        <v>2</v>
      </c>
      <c r="G19" s="268"/>
      <c r="H19" s="257"/>
      <c r="I19" s="106"/>
      <c r="J19" s="220">
        <f>J15+J17</f>
        <v>89</v>
      </c>
      <c r="K19" s="256"/>
      <c r="L19" s="8">
        <f>SUM(L15:L18)</f>
        <v>762730</v>
      </c>
      <c r="M19" s="8">
        <f t="shared" ref="M19:N19" si="3">SUM(M15:M18)</f>
        <v>59990</v>
      </c>
      <c r="N19" s="8">
        <f t="shared" si="3"/>
        <v>59990</v>
      </c>
      <c r="O19" s="131"/>
      <c r="P19" s="132"/>
      <c r="Q19" s="132"/>
      <c r="R19" s="132"/>
      <c r="S19" s="132"/>
      <c r="T19" s="133">
        <f>SUM(T15:T18)</f>
        <v>59990</v>
      </c>
      <c r="U19" s="16"/>
      <c r="V19" s="16"/>
    </row>
    <row r="20" spans="2:22" s="15" customFormat="1" ht="17.100000000000001" customHeight="1">
      <c r="B20" s="20" t="s">
        <v>4</v>
      </c>
      <c r="C20" s="61">
        <f>H20+H21+H22</f>
        <v>23230</v>
      </c>
      <c r="D20" s="18">
        <v>9</v>
      </c>
      <c r="E20" s="18">
        <f>C20*D20</f>
        <v>209070</v>
      </c>
      <c r="F20" s="284" t="s">
        <v>3</v>
      </c>
      <c r="G20" s="284"/>
      <c r="H20" s="143">
        <v>6570</v>
      </c>
      <c r="I20" s="73" t="s">
        <v>117</v>
      </c>
      <c r="J20" s="146">
        <f>D20</f>
        <v>9</v>
      </c>
      <c r="K20" s="56" t="s">
        <v>119</v>
      </c>
      <c r="L20" s="18">
        <f>H20*J20</f>
        <v>59130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289" t="s">
        <v>17</v>
      </c>
      <c r="G21" s="290"/>
      <c r="H21" s="144">
        <v>10000</v>
      </c>
      <c r="I21" s="74" t="s">
        <v>117</v>
      </c>
      <c r="J21" s="147">
        <f>J20</f>
        <v>9</v>
      </c>
      <c r="K21" s="259" t="s">
        <v>277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6" customFormat="1" ht="17.100000000000001" customHeight="1">
      <c r="B22" s="14"/>
      <c r="C22" s="12"/>
      <c r="D22" s="12"/>
      <c r="E22" s="12"/>
      <c r="F22" s="260" t="s">
        <v>278</v>
      </c>
      <c r="G22" s="261"/>
      <c r="H22" s="144">
        <v>6660</v>
      </c>
      <c r="I22" s="74" t="s">
        <v>275</v>
      </c>
      <c r="J22" s="147">
        <v>9</v>
      </c>
      <c r="K22" s="94" t="s">
        <v>277</v>
      </c>
      <c r="L22" s="12">
        <f>H22*J22</f>
        <v>59940</v>
      </c>
      <c r="M22" s="12"/>
      <c r="N22" s="12"/>
      <c r="O22" s="129"/>
      <c r="P22" s="130"/>
      <c r="Q22" s="130"/>
      <c r="R22" s="130"/>
      <c r="S22" s="130"/>
      <c r="T22" s="137"/>
      <c r="U22" s="5"/>
      <c r="V22" s="5"/>
    </row>
    <row r="23" spans="2:22" s="4" customFormat="1" ht="17.100000000000001" customHeight="1">
      <c r="B23" s="10" t="s">
        <v>279</v>
      </c>
      <c r="C23" s="9">
        <f>SUM(C20:C22)</f>
        <v>23230</v>
      </c>
      <c r="D23" s="9">
        <f t="shared" ref="D23:E23" si="4">SUM(D20:D22)</f>
        <v>9</v>
      </c>
      <c r="E23" s="9">
        <f t="shared" si="4"/>
        <v>209070</v>
      </c>
      <c r="F23" s="269" t="s">
        <v>2</v>
      </c>
      <c r="G23" s="268"/>
      <c r="H23" s="257"/>
      <c r="I23" s="106"/>
      <c r="J23" s="258">
        <f>J20</f>
        <v>9</v>
      </c>
      <c r="K23" s="256"/>
      <c r="L23" s="8">
        <f>SUM(L20:L22)</f>
        <v>209070</v>
      </c>
      <c r="M23" s="8">
        <v>0</v>
      </c>
      <c r="N23" s="8">
        <v>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267" t="s">
        <v>280</v>
      </c>
      <c r="C24" s="268"/>
      <c r="D24" s="8">
        <f>D19+D23</f>
        <v>105</v>
      </c>
      <c r="E24" s="8">
        <f>E19+E23</f>
        <v>1031790</v>
      </c>
      <c r="F24" s="269" t="s">
        <v>0</v>
      </c>
      <c r="G24" s="270"/>
      <c r="H24" s="268"/>
      <c r="I24" s="252"/>
      <c r="J24" s="252">
        <f>J19+J23</f>
        <v>98</v>
      </c>
      <c r="K24" s="252"/>
      <c r="L24" s="8">
        <f>L19+L23</f>
        <v>971800</v>
      </c>
      <c r="M24" s="8">
        <f t="shared" ref="M24:N24" si="5">M19+M23</f>
        <v>59990</v>
      </c>
      <c r="N24" s="8">
        <f t="shared" si="5"/>
        <v>59990</v>
      </c>
      <c r="O24" s="131"/>
      <c r="P24" s="132"/>
      <c r="Q24" s="132"/>
      <c r="R24" s="132"/>
      <c r="S24" s="132"/>
      <c r="T24" s="133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123"/>
      <c r="P25" s="123"/>
      <c r="Q25" s="123"/>
      <c r="R25" s="123"/>
      <c r="S25" s="123"/>
      <c r="T25" s="124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F15:G15"/>
    <mergeCell ref="F19:G19"/>
    <mergeCell ref="F20:G20"/>
    <mergeCell ref="F21:G21"/>
    <mergeCell ref="F23:G23"/>
    <mergeCell ref="B24:C24"/>
    <mergeCell ref="F24:H24"/>
    <mergeCell ref="B13:B14"/>
    <mergeCell ref="C13:E13"/>
    <mergeCell ref="F13:L13"/>
    <mergeCell ref="M13:M14"/>
    <mergeCell ref="N13:N14"/>
    <mergeCell ref="O13:T14"/>
    <mergeCell ref="F14:G14"/>
    <mergeCell ref="H14:K14"/>
    <mergeCell ref="B1:T1"/>
    <mergeCell ref="D5:E5"/>
    <mergeCell ref="G5:I5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tabSelected="1" zoomScaleNormal="100" workbookViewId="0">
      <selection activeCell="C13" sqref="C13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71" t="s">
        <v>260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267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261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270</v>
      </c>
      <c r="C5" s="162">
        <f>E5+G5</f>
        <v>75</v>
      </c>
      <c r="D5" s="265" t="s">
        <v>251</v>
      </c>
      <c r="E5" s="162">
        <f>J16</f>
        <v>75</v>
      </c>
      <c r="F5" s="265" t="s">
        <v>254</v>
      </c>
      <c r="G5" s="298">
        <f>J18</f>
        <v>0</v>
      </c>
      <c r="H5" s="298"/>
      <c r="I5" s="266" t="s">
        <v>252</v>
      </c>
      <c r="N5" s="125"/>
      <c r="T5" s="124"/>
      <c r="U5" s="30"/>
      <c r="V5" s="30"/>
    </row>
    <row r="6" spans="2:22" s="29" customFormat="1" ht="17.100000000000001" customHeight="1">
      <c r="B6" s="254" t="s">
        <v>269</v>
      </c>
      <c r="C6" s="162">
        <f>E6+G6</f>
        <v>3</v>
      </c>
      <c r="D6" s="162" t="s">
        <v>192</v>
      </c>
      <c r="E6" s="162">
        <f>R16</f>
        <v>3</v>
      </c>
      <c r="F6" s="265" t="s">
        <v>254</v>
      </c>
      <c r="G6" s="298">
        <f>R18</f>
        <v>0</v>
      </c>
      <c r="H6" s="298"/>
      <c r="I6" s="266" t="s">
        <v>189</v>
      </c>
      <c r="K6" s="253"/>
      <c r="L6" s="255"/>
      <c r="M6" s="255"/>
      <c r="N6" s="162"/>
      <c r="O6" s="162"/>
      <c r="P6" s="163"/>
      <c r="T6" s="124"/>
      <c r="U6" s="30"/>
      <c r="V6" s="30"/>
    </row>
    <row r="7" spans="2:22" s="29" customFormat="1" ht="17.100000000000001" customHeight="1">
      <c r="B7" s="234" t="s">
        <v>250</v>
      </c>
      <c r="C7" s="162">
        <f>E8+H8</f>
        <v>78</v>
      </c>
      <c r="E7" s="221"/>
      <c r="I7" s="32"/>
      <c r="L7" s="306"/>
      <c r="M7" s="306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234" t="s">
        <v>257</v>
      </c>
      <c r="D8" s="222" t="s">
        <v>256</v>
      </c>
      <c r="E8" s="162">
        <f>D16</f>
        <v>78</v>
      </c>
      <c r="F8" s="223" t="s">
        <v>258</v>
      </c>
      <c r="H8" s="162">
        <f>D18</f>
        <v>0</v>
      </c>
      <c r="K8" s="233"/>
      <c r="L8" s="235"/>
      <c r="M8" s="235"/>
      <c r="N8" s="162"/>
      <c r="O8" s="162"/>
      <c r="P8" s="163"/>
      <c r="T8" s="124"/>
      <c r="U8" s="30"/>
      <c r="V8" s="30"/>
    </row>
    <row r="9" spans="2:22" s="29" customFormat="1" ht="17.100000000000001" customHeight="1">
      <c r="B9" s="32" t="s">
        <v>159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268</v>
      </c>
      <c r="C10" s="234"/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25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22</v>
      </c>
      <c r="M12" s="31"/>
      <c r="N12" s="31"/>
      <c r="O12" s="125"/>
      <c r="P12" s="125"/>
      <c r="Q12" s="125"/>
      <c r="R12" s="125"/>
      <c r="S12" s="125"/>
      <c r="T12" s="124"/>
      <c r="U12" s="30"/>
      <c r="V12" s="30"/>
    </row>
    <row r="13" spans="2:22" s="29" customFormat="1" ht="17.100000000000001" customHeight="1">
      <c r="B13" s="32" t="s">
        <v>26</v>
      </c>
      <c r="M13" s="31"/>
      <c r="N13" s="31"/>
      <c r="O13" s="125"/>
      <c r="P13" s="125"/>
      <c r="Q13" s="125"/>
      <c r="R13" s="125"/>
      <c r="S13" s="125"/>
      <c r="T13" s="126" t="s">
        <v>16</v>
      </c>
      <c r="U13" s="30"/>
      <c r="V13" s="30"/>
    </row>
    <row r="14" spans="2:22" s="26" customFormat="1" ht="17.100000000000001" customHeight="1">
      <c r="B14" s="272" t="s">
        <v>15</v>
      </c>
      <c r="C14" s="274" t="s">
        <v>14</v>
      </c>
      <c r="D14" s="274"/>
      <c r="E14" s="274"/>
      <c r="F14" s="275" t="s">
        <v>13</v>
      </c>
      <c r="G14" s="275"/>
      <c r="H14" s="275"/>
      <c r="I14" s="275"/>
      <c r="J14" s="275"/>
      <c r="K14" s="275"/>
      <c r="L14" s="275"/>
      <c r="M14" s="276" t="s">
        <v>12</v>
      </c>
      <c r="N14" s="276" t="s">
        <v>11</v>
      </c>
      <c r="O14" s="299" t="s">
        <v>10</v>
      </c>
      <c r="P14" s="300"/>
      <c r="Q14" s="300"/>
      <c r="R14" s="300"/>
      <c r="S14" s="300"/>
      <c r="T14" s="301"/>
      <c r="U14" s="5"/>
      <c r="V14" s="5"/>
    </row>
    <row r="15" spans="2:22" s="26" customFormat="1" ht="17.100000000000001" customHeight="1">
      <c r="B15" s="273"/>
      <c r="C15" s="28" t="s">
        <v>9</v>
      </c>
      <c r="D15" s="27" t="s">
        <v>8</v>
      </c>
      <c r="E15" s="38" t="s">
        <v>24</v>
      </c>
      <c r="F15" s="280" t="s">
        <v>7</v>
      </c>
      <c r="G15" s="281"/>
      <c r="H15" s="293" t="s">
        <v>6</v>
      </c>
      <c r="I15" s="294"/>
      <c r="J15" s="294"/>
      <c r="K15" s="295"/>
      <c r="L15" s="27" t="s">
        <v>5</v>
      </c>
      <c r="M15" s="277"/>
      <c r="N15" s="277"/>
      <c r="O15" s="302"/>
      <c r="P15" s="303"/>
      <c r="Q15" s="303"/>
      <c r="R15" s="303"/>
      <c r="S15" s="303"/>
      <c r="T15" s="304"/>
      <c r="U15" s="5"/>
      <c r="V15" s="5"/>
    </row>
    <row r="16" spans="2:22" s="15" customFormat="1" ht="18" customHeight="1">
      <c r="B16" s="95" t="s">
        <v>23</v>
      </c>
      <c r="C16" s="96">
        <v>5280</v>
      </c>
      <c r="D16" s="97">
        <v>78</v>
      </c>
      <c r="E16" s="98">
        <f>C16*D16</f>
        <v>411840</v>
      </c>
      <c r="F16" s="296" t="str">
        <f>B16</f>
        <v>차량비(원아)</v>
      </c>
      <c r="G16" s="297"/>
      <c r="H16" s="142">
        <f>C16</f>
        <v>5280</v>
      </c>
      <c r="I16" s="101" t="s">
        <v>117</v>
      </c>
      <c r="J16" s="145">
        <f>D16-R16</f>
        <v>75</v>
      </c>
      <c r="K16" s="103"/>
      <c r="L16" s="104">
        <f>H16*J16</f>
        <v>396000</v>
      </c>
      <c r="M16" s="98">
        <f>E16-L16</f>
        <v>15840</v>
      </c>
      <c r="N16" s="98">
        <f>M16</f>
        <v>15840</v>
      </c>
      <c r="O16" s="156" t="s">
        <v>184</v>
      </c>
      <c r="P16" s="157">
        <f>C16</f>
        <v>5280</v>
      </c>
      <c r="Q16" s="158" t="s">
        <v>117</v>
      </c>
      <c r="R16" s="159">
        <v>3</v>
      </c>
      <c r="S16" s="160" t="s">
        <v>119</v>
      </c>
      <c r="T16" s="161">
        <f>P16*R16</f>
        <v>15840</v>
      </c>
      <c r="U16" s="16"/>
      <c r="V16" s="16"/>
    </row>
    <row r="17" spans="2:22" s="15" customFormat="1" ht="18" customHeight="1">
      <c r="B17" s="164" t="s">
        <v>52</v>
      </c>
      <c r="C17" s="165">
        <v>2000</v>
      </c>
      <c r="D17" s="166">
        <v>78</v>
      </c>
      <c r="E17" s="173">
        <f t="shared" ref="E17" si="0">C17*D17</f>
        <v>156000</v>
      </c>
      <c r="F17" s="168" t="str">
        <f>B17</f>
        <v>입장료</v>
      </c>
      <c r="G17" s="166"/>
      <c r="H17" s="169">
        <f>C17</f>
        <v>2000</v>
      </c>
      <c r="I17" s="170" t="s">
        <v>117</v>
      </c>
      <c r="J17" s="171">
        <f>J16</f>
        <v>75</v>
      </c>
      <c r="K17" s="172"/>
      <c r="L17" s="167">
        <f t="shared" ref="L17:L19" si="1">H17*J17</f>
        <v>150000</v>
      </c>
      <c r="M17" s="173">
        <f>E17-L17</f>
        <v>6000</v>
      </c>
      <c r="N17" s="173">
        <f>M17</f>
        <v>6000</v>
      </c>
      <c r="O17" s="174" t="s">
        <v>184</v>
      </c>
      <c r="P17" s="175">
        <f t="shared" ref="P17" si="2">C17</f>
        <v>2000</v>
      </c>
      <c r="Q17" s="176" t="s">
        <v>117</v>
      </c>
      <c r="R17" s="177">
        <f>R16</f>
        <v>3</v>
      </c>
      <c r="S17" s="178" t="s">
        <v>119</v>
      </c>
      <c r="T17" s="179">
        <f>P17*R17</f>
        <v>6000</v>
      </c>
      <c r="U17" s="16"/>
      <c r="V17" s="16"/>
    </row>
    <row r="18" spans="2:22" s="15" customFormat="1" ht="32.25" customHeight="1">
      <c r="B18" s="247" t="s">
        <v>262</v>
      </c>
      <c r="C18" s="165"/>
      <c r="D18" s="166">
        <v>0</v>
      </c>
      <c r="E18" s="249">
        <f>C18</f>
        <v>0</v>
      </c>
      <c r="F18" s="250" t="s">
        <v>262</v>
      </c>
      <c r="G18" s="166"/>
      <c r="H18" s="169">
        <f>C18</f>
        <v>0</v>
      </c>
      <c r="I18" s="170" t="s">
        <v>117</v>
      </c>
      <c r="J18" s="171">
        <f>D18</f>
        <v>0</v>
      </c>
      <c r="K18" s="172"/>
      <c r="L18" s="167">
        <f t="shared" si="1"/>
        <v>0</v>
      </c>
      <c r="M18" s="173">
        <f>E18-L18</f>
        <v>0</v>
      </c>
      <c r="N18" s="173">
        <f>M18</f>
        <v>0</v>
      </c>
      <c r="O18" s="174"/>
      <c r="P18" s="175"/>
      <c r="Q18" s="176"/>
      <c r="R18" s="177"/>
      <c r="S18" s="178"/>
      <c r="T18" s="179"/>
      <c r="U18" s="16"/>
      <c r="V18" s="16"/>
    </row>
    <row r="19" spans="2:22" s="15" customFormat="1" ht="30" customHeight="1">
      <c r="B19" s="248" t="s">
        <v>263</v>
      </c>
      <c r="C19" s="236"/>
      <c r="D19" s="232">
        <v>0</v>
      </c>
      <c r="E19" s="249">
        <f>C19</f>
        <v>0</v>
      </c>
      <c r="F19" s="251" t="s">
        <v>263</v>
      </c>
      <c r="G19" s="232"/>
      <c r="H19" s="237">
        <f>C19</f>
        <v>0</v>
      </c>
      <c r="I19" s="238" t="s">
        <v>264</v>
      </c>
      <c r="J19" s="239">
        <f>D19</f>
        <v>0</v>
      </c>
      <c r="K19" s="240"/>
      <c r="L19" s="167">
        <f t="shared" si="1"/>
        <v>0</v>
      </c>
      <c r="M19" s="173">
        <f>E19-L19</f>
        <v>0</v>
      </c>
      <c r="N19" s="173">
        <f>M19</f>
        <v>0</v>
      </c>
      <c r="O19" s="241"/>
      <c r="P19" s="242"/>
      <c r="Q19" s="243"/>
      <c r="R19" s="244"/>
      <c r="S19" s="245"/>
      <c r="T19" s="246"/>
      <c r="U19" s="16"/>
      <c r="V19" s="16"/>
    </row>
    <row r="20" spans="2:22" s="15" customFormat="1" ht="18.75" customHeight="1">
      <c r="B20" s="10" t="s">
        <v>2</v>
      </c>
      <c r="C20" s="69"/>
      <c r="D20" s="226">
        <f>D16+D18</f>
        <v>78</v>
      </c>
      <c r="E20" s="69">
        <f>SUM(E16:E19)</f>
        <v>567840</v>
      </c>
      <c r="F20" s="269" t="s">
        <v>2</v>
      </c>
      <c r="G20" s="268"/>
      <c r="H20" s="228"/>
      <c r="I20" s="106"/>
      <c r="J20" s="220">
        <f>J16+J18</f>
        <v>75</v>
      </c>
      <c r="K20" s="227"/>
      <c r="L20" s="8">
        <f>SUM(L16:L19)</f>
        <v>546000</v>
      </c>
      <c r="M20" s="8">
        <f>SUM(M16:M19)</f>
        <v>21840</v>
      </c>
      <c r="N20" s="8">
        <f>SUM(N16:N19)</f>
        <v>21840</v>
      </c>
      <c r="O20" s="131"/>
      <c r="P20" s="132"/>
      <c r="Q20" s="132"/>
      <c r="R20" s="132"/>
      <c r="S20" s="132"/>
      <c r="T20" s="133">
        <f>SUM(T16:T19)</f>
        <v>21840</v>
      </c>
      <c r="U20" s="16"/>
      <c r="V20" s="16"/>
    </row>
    <row r="21" spans="2:22" s="15" customFormat="1" ht="17.100000000000001" customHeight="1">
      <c r="B21" s="20" t="s">
        <v>4</v>
      </c>
      <c r="C21" s="61">
        <f>H21+H22+H23</f>
        <v>21940</v>
      </c>
      <c r="D21" s="18">
        <v>9</v>
      </c>
      <c r="E21" s="18">
        <f>C21*D21</f>
        <v>197460</v>
      </c>
      <c r="F21" s="284" t="s">
        <v>3</v>
      </c>
      <c r="G21" s="284"/>
      <c r="H21" s="143">
        <f>H16</f>
        <v>5280</v>
      </c>
      <c r="I21" s="73" t="s">
        <v>117</v>
      </c>
      <c r="J21" s="146">
        <f>D21</f>
        <v>9</v>
      </c>
      <c r="K21" s="56" t="s">
        <v>119</v>
      </c>
      <c r="L21" s="18">
        <f>H21*J21</f>
        <v>47520</v>
      </c>
      <c r="M21" s="70">
        <v>0</v>
      </c>
      <c r="N21" s="18">
        <v>0</v>
      </c>
      <c r="O21" s="134"/>
      <c r="P21" s="135"/>
      <c r="Q21" s="135"/>
      <c r="R21" s="135"/>
      <c r="S21" s="135"/>
      <c r="T21" s="136"/>
      <c r="U21" s="16"/>
      <c r="V21" s="16"/>
    </row>
    <row r="22" spans="2:22" s="6" customFormat="1" ht="17.100000000000001" customHeight="1">
      <c r="B22" s="14"/>
      <c r="C22" s="12"/>
      <c r="D22" s="12"/>
      <c r="E22" s="12"/>
      <c r="F22" s="289" t="s">
        <v>17</v>
      </c>
      <c r="G22" s="290"/>
      <c r="H22" s="144">
        <v>10000</v>
      </c>
      <c r="I22" s="74" t="s">
        <v>117</v>
      </c>
      <c r="J22" s="147">
        <f>J21</f>
        <v>9</v>
      </c>
      <c r="K22" s="230" t="s">
        <v>119</v>
      </c>
      <c r="L22" s="12">
        <f>H22*J22</f>
        <v>90000</v>
      </c>
      <c r="M22" s="12"/>
      <c r="N22" s="12"/>
      <c r="O22" s="129"/>
      <c r="P22" s="130"/>
      <c r="Q22" s="130"/>
      <c r="R22" s="130"/>
      <c r="S22" s="130"/>
      <c r="T22" s="137"/>
      <c r="U22" s="5"/>
      <c r="V22" s="5"/>
    </row>
    <row r="23" spans="2:22" s="6" customFormat="1" ht="17.100000000000001" customHeight="1">
      <c r="B23" s="14"/>
      <c r="C23" s="12"/>
      <c r="D23" s="12"/>
      <c r="E23" s="12"/>
      <c r="F23" s="231" t="s">
        <v>28</v>
      </c>
      <c r="G23" s="232"/>
      <c r="H23" s="144">
        <v>6660</v>
      </c>
      <c r="I23" s="74" t="s">
        <v>265</v>
      </c>
      <c r="J23" s="147">
        <v>9</v>
      </c>
      <c r="K23" s="94" t="s">
        <v>266</v>
      </c>
      <c r="L23" s="12">
        <f>H23*J23</f>
        <v>59940</v>
      </c>
      <c r="M23" s="12"/>
      <c r="N23" s="12"/>
      <c r="O23" s="129"/>
      <c r="P23" s="130"/>
      <c r="Q23" s="130"/>
      <c r="R23" s="130"/>
      <c r="S23" s="130"/>
      <c r="T23" s="137"/>
      <c r="U23" s="5"/>
      <c r="V23" s="5"/>
    </row>
    <row r="24" spans="2:22" s="4" customFormat="1" ht="17.100000000000001" customHeight="1">
      <c r="B24" s="10" t="s">
        <v>2</v>
      </c>
      <c r="C24" s="9">
        <f>SUM(C21:C23)</f>
        <v>21940</v>
      </c>
      <c r="D24" s="9">
        <f t="shared" ref="D24:E24" si="3">SUM(D21:D23)</f>
        <v>9</v>
      </c>
      <c r="E24" s="9">
        <f t="shared" si="3"/>
        <v>197460</v>
      </c>
      <c r="F24" s="269" t="s">
        <v>2</v>
      </c>
      <c r="G24" s="268"/>
      <c r="H24" s="228"/>
      <c r="I24" s="106"/>
      <c r="J24" s="229">
        <f>J21</f>
        <v>9</v>
      </c>
      <c r="K24" s="227"/>
      <c r="L24" s="8">
        <f>SUM(L21:L23)</f>
        <v>197460</v>
      </c>
      <c r="M24" s="8">
        <v>0</v>
      </c>
      <c r="N24" s="8">
        <v>0</v>
      </c>
      <c r="O24" s="131"/>
      <c r="P24" s="132"/>
      <c r="Q24" s="132"/>
      <c r="R24" s="132"/>
      <c r="S24" s="132"/>
      <c r="T24" s="133"/>
      <c r="U24" s="5"/>
      <c r="V24" s="5"/>
    </row>
    <row r="25" spans="2:22" s="4" customFormat="1" ht="17.100000000000001" customHeight="1">
      <c r="B25" s="267" t="s">
        <v>1</v>
      </c>
      <c r="C25" s="268"/>
      <c r="D25" s="8">
        <f>D20+D24</f>
        <v>87</v>
      </c>
      <c r="E25" s="8">
        <f>E20+E24</f>
        <v>765300</v>
      </c>
      <c r="F25" s="269" t="s">
        <v>0</v>
      </c>
      <c r="G25" s="270"/>
      <c r="H25" s="268"/>
      <c r="I25" s="252"/>
      <c r="J25" s="252">
        <f>J20+J24</f>
        <v>84</v>
      </c>
      <c r="K25" s="252"/>
      <c r="L25" s="8">
        <f>L20+L24</f>
        <v>743460</v>
      </c>
      <c r="M25" s="8">
        <f t="shared" ref="M25:N25" si="4">M20+M24</f>
        <v>21840</v>
      </c>
      <c r="N25" s="8">
        <f t="shared" si="4"/>
        <v>21840</v>
      </c>
      <c r="O25" s="131"/>
      <c r="P25" s="132"/>
      <c r="Q25" s="132"/>
      <c r="R25" s="132"/>
      <c r="S25" s="132"/>
      <c r="T25" s="133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123"/>
      <c r="P26" s="123"/>
      <c r="Q26" s="123"/>
      <c r="R26" s="123"/>
      <c r="S26" s="123"/>
      <c r="T26" s="124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19">
    <mergeCell ref="B1:T1"/>
    <mergeCell ref="L7:M7"/>
    <mergeCell ref="G5:H5"/>
    <mergeCell ref="G6:H6"/>
    <mergeCell ref="M14:M15"/>
    <mergeCell ref="N14:N15"/>
    <mergeCell ref="O14:T15"/>
    <mergeCell ref="F15:G15"/>
    <mergeCell ref="H15:K15"/>
    <mergeCell ref="B25:C25"/>
    <mergeCell ref="F25:H25"/>
    <mergeCell ref="B14:B15"/>
    <mergeCell ref="C14:E14"/>
    <mergeCell ref="F14:L14"/>
    <mergeCell ref="F16:G16"/>
    <mergeCell ref="F20:G20"/>
    <mergeCell ref="F21:G21"/>
    <mergeCell ref="F22:G22"/>
    <mergeCell ref="F24:G24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G16" sqref="G1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29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282" t="s">
        <v>23</v>
      </c>
      <c r="F13" s="283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269" t="s">
        <v>2</v>
      </c>
      <c r="F14" s="268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284" t="s">
        <v>3</v>
      </c>
      <c r="F15" s="284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85" t="s">
        <v>17</v>
      </c>
      <c r="F16" s="28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269" t="s">
        <v>2</v>
      </c>
      <c r="F18" s="268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67" t="s">
        <v>1</v>
      </c>
      <c r="B19" s="268"/>
      <c r="C19" s="8"/>
      <c r="D19" s="8">
        <f>D14+D18</f>
        <v>749340</v>
      </c>
      <c r="E19" s="269" t="s">
        <v>0</v>
      </c>
      <c r="F19" s="270"/>
      <c r="G19" s="268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54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282" t="s">
        <v>23</v>
      </c>
      <c r="F13" s="283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269" t="s">
        <v>2</v>
      </c>
      <c r="F15" s="268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284" t="s">
        <v>3</v>
      </c>
      <c r="F16" s="284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85" t="s">
        <v>17</v>
      </c>
      <c r="F17" s="28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269" t="s">
        <v>2</v>
      </c>
      <c r="F20" s="268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67" t="s">
        <v>1</v>
      </c>
      <c r="B21" s="268"/>
      <c r="C21" s="8"/>
      <c r="D21" s="8">
        <f>D15+D20</f>
        <v>1241640</v>
      </c>
      <c r="E21" s="269" t="s">
        <v>0</v>
      </c>
      <c r="F21" s="270"/>
      <c r="G21" s="268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54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282" t="s">
        <v>23</v>
      </c>
      <c r="F13" s="283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269" t="s">
        <v>2</v>
      </c>
      <c r="F15" s="268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284" t="s">
        <v>3</v>
      </c>
      <c r="F16" s="284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85" t="s">
        <v>17</v>
      </c>
      <c r="F17" s="28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269" t="s">
        <v>2</v>
      </c>
      <c r="F19" s="268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267" t="s">
        <v>1</v>
      </c>
      <c r="B20" s="268"/>
      <c r="C20" s="8"/>
      <c r="D20" s="8">
        <f>D15+D19</f>
        <v>974340</v>
      </c>
      <c r="E20" s="269" t="s">
        <v>0</v>
      </c>
      <c r="F20" s="270"/>
      <c r="G20" s="268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63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282" t="s">
        <v>23</v>
      </c>
      <c r="F13" s="283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269" t="s">
        <v>2</v>
      </c>
      <c r="F17" s="268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284" t="s">
        <v>3</v>
      </c>
      <c r="F18" s="284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85" t="s">
        <v>17</v>
      </c>
      <c r="F19" s="28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269" t="s">
        <v>2</v>
      </c>
      <c r="F20" s="268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67" t="s">
        <v>1</v>
      </c>
      <c r="B21" s="268"/>
      <c r="C21" s="8"/>
      <c r="D21" s="8">
        <f>D17+D20</f>
        <v>1404000</v>
      </c>
      <c r="E21" s="269" t="s">
        <v>0</v>
      </c>
      <c r="F21" s="270"/>
      <c r="G21" s="268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63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282" t="s">
        <v>23</v>
      </c>
      <c r="F13" s="283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269" t="s">
        <v>2</v>
      </c>
      <c r="F17" s="268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284" t="s">
        <v>3</v>
      </c>
      <c r="F18" s="284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85" t="s">
        <v>17</v>
      </c>
      <c r="F19" s="28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269" t="s">
        <v>2</v>
      </c>
      <c r="F20" s="268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67" t="s">
        <v>1</v>
      </c>
      <c r="B21" s="268"/>
      <c r="C21" s="8"/>
      <c r="D21" s="8">
        <f>D17+D20</f>
        <v>1137600</v>
      </c>
      <c r="E21" s="269" t="s">
        <v>0</v>
      </c>
      <c r="F21" s="270"/>
      <c r="G21" s="268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90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282" t="s">
        <v>23</v>
      </c>
      <c r="F13" s="283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269" t="s">
        <v>2</v>
      </c>
      <c r="F16" s="268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284" t="s">
        <v>3</v>
      </c>
      <c r="F17" s="284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286" t="s">
        <v>28</v>
      </c>
      <c r="F18" s="287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85" t="s">
        <v>17</v>
      </c>
      <c r="F19" s="28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269" t="s">
        <v>2</v>
      </c>
      <c r="F20" s="268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67" t="s">
        <v>1</v>
      </c>
      <c r="B21" s="268"/>
      <c r="C21" s="8"/>
      <c r="D21" s="8">
        <f>D16+D20</f>
        <v>1852540</v>
      </c>
      <c r="E21" s="269" t="s">
        <v>0</v>
      </c>
      <c r="F21" s="270"/>
      <c r="G21" s="268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90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72" t="s">
        <v>15</v>
      </c>
      <c r="B11" s="274" t="s">
        <v>14</v>
      </c>
      <c r="C11" s="274"/>
      <c r="D11" s="274"/>
      <c r="E11" s="275" t="s">
        <v>13</v>
      </c>
      <c r="F11" s="275"/>
      <c r="G11" s="275"/>
      <c r="H11" s="275"/>
      <c r="I11" s="276" t="s">
        <v>12</v>
      </c>
      <c r="J11" s="276" t="s">
        <v>11</v>
      </c>
      <c r="K11" s="278" t="s">
        <v>10</v>
      </c>
      <c r="L11" s="5"/>
      <c r="M11" s="5"/>
    </row>
    <row r="12" spans="1:13" s="26" customFormat="1" ht="17.100000000000001" customHeight="1">
      <c r="A12" s="273"/>
      <c r="B12" s="28" t="s">
        <v>9</v>
      </c>
      <c r="C12" s="27" t="s">
        <v>8</v>
      </c>
      <c r="D12" s="38" t="s">
        <v>24</v>
      </c>
      <c r="E12" s="280" t="s">
        <v>7</v>
      </c>
      <c r="F12" s="281"/>
      <c r="G12" s="27" t="s">
        <v>6</v>
      </c>
      <c r="H12" s="27" t="s">
        <v>5</v>
      </c>
      <c r="I12" s="277"/>
      <c r="J12" s="277"/>
      <c r="K12" s="279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282" t="s">
        <v>23</v>
      </c>
      <c r="F13" s="283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269" t="s">
        <v>2</v>
      </c>
      <c r="F17" s="268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284" t="s">
        <v>3</v>
      </c>
      <c r="F18" s="284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286" t="s">
        <v>28</v>
      </c>
      <c r="F20" s="287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285" t="s">
        <v>17</v>
      </c>
      <c r="F21" s="285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269" t="s">
        <v>2</v>
      </c>
      <c r="F22" s="268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67" t="s">
        <v>1</v>
      </c>
      <c r="B23" s="268"/>
      <c r="C23" s="8"/>
      <c r="D23" s="8">
        <f>D17+D22</f>
        <v>1550690</v>
      </c>
      <c r="E23" s="269" t="s">
        <v>0</v>
      </c>
      <c r="F23" s="270"/>
      <c r="G23" s="268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1:K1"/>
    <mergeCell ref="A11:A12"/>
    <mergeCell ref="B11:D11"/>
    <mergeCell ref="E11:H11"/>
    <mergeCell ref="I11:I12"/>
    <mergeCell ref="J11:J12"/>
    <mergeCell ref="K11:K12"/>
    <mergeCell ref="E12:F12"/>
    <mergeCell ref="A23:B23"/>
    <mergeCell ref="E23:G23"/>
    <mergeCell ref="E13:F13"/>
    <mergeCell ref="E17:F17"/>
    <mergeCell ref="E18:F18"/>
    <mergeCell ref="E20:F20"/>
    <mergeCell ref="E21:F21"/>
    <mergeCell ref="E22:F2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C18" sqref="C18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71" t="s">
        <v>163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272" t="s">
        <v>153</v>
      </c>
      <c r="B11" s="274" t="s">
        <v>152</v>
      </c>
      <c r="C11" s="274"/>
      <c r="D11" s="274"/>
      <c r="E11" s="275" t="s">
        <v>151</v>
      </c>
      <c r="F11" s="275"/>
      <c r="G11" s="275"/>
      <c r="H11" s="275"/>
      <c r="I11" s="276" t="s">
        <v>150</v>
      </c>
      <c r="J11" s="276" t="s">
        <v>149</v>
      </c>
      <c r="K11" s="278" t="s">
        <v>148</v>
      </c>
      <c r="L11" s="5"/>
      <c r="M11" s="5"/>
    </row>
    <row r="12" spans="1:13" s="26" customFormat="1" ht="17.100000000000001" customHeight="1">
      <c r="A12" s="273"/>
      <c r="B12" s="28" t="s">
        <v>147</v>
      </c>
      <c r="C12" s="27" t="s">
        <v>146</v>
      </c>
      <c r="D12" s="38" t="s">
        <v>145</v>
      </c>
      <c r="E12" s="280" t="s">
        <v>144</v>
      </c>
      <c r="F12" s="281"/>
      <c r="G12" s="27" t="s">
        <v>143</v>
      </c>
      <c r="H12" s="27" t="s">
        <v>142</v>
      </c>
      <c r="I12" s="288"/>
      <c r="J12" s="277"/>
      <c r="K12" s="279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282" t="s">
        <v>141</v>
      </c>
      <c r="F13" s="283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269" t="s">
        <v>2</v>
      </c>
      <c r="F18" s="268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284" t="s">
        <v>3</v>
      </c>
      <c r="F19" s="284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285" t="s">
        <v>17</v>
      </c>
      <c r="F20" s="285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285" t="s">
        <v>125</v>
      </c>
      <c r="F21" s="285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269" t="s">
        <v>2</v>
      </c>
      <c r="F22" s="268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67" t="s">
        <v>1</v>
      </c>
      <c r="B23" s="268"/>
      <c r="C23" s="8"/>
      <c r="D23" s="8">
        <f>D18+D22</f>
        <v>5653340</v>
      </c>
      <c r="E23" s="269" t="s">
        <v>0</v>
      </c>
      <c r="F23" s="270"/>
      <c r="G23" s="268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23:B23"/>
    <mergeCell ref="E23:G23"/>
    <mergeCell ref="K11:K12"/>
    <mergeCell ref="E12:F12"/>
    <mergeCell ref="E19:F19"/>
    <mergeCell ref="E20:F20"/>
    <mergeCell ref="J11:J12"/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18</vt:i4>
      </vt:variant>
      <vt:variant>
        <vt:lpstr>이름이 지정된 범위</vt:lpstr>
      </vt:variant>
      <vt:variant>
        <vt:i4>18</vt:i4>
      </vt:variant>
    </vt:vector>
  </HeadingPairs>
  <TitlesOfParts>
    <vt:vector size="36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체험학습04.28)</vt:lpstr>
      <vt:lpstr>체험학습05.25)</vt:lpstr>
      <vt:lpstr>체험학습05.26)</vt:lpstr>
      <vt:lpstr>체험학습06.13</vt:lpstr>
      <vt:lpstr>체험학습06.14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체험학습06.14!Print_Area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2017-06-14T02:15:53Z</cp:lastPrinted>
  <dcterms:created xsi:type="dcterms:W3CDTF">2015-06-03T23:49:18Z</dcterms:created>
  <dcterms:modified xsi:type="dcterms:W3CDTF">2017-06-14T02:26:05Z</dcterms:modified>
</cp:coreProperties>
</file>