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10월\"/>
    </mc:Choice>
  </mc:AlternateContent>
  <bookViews>
    <workbookView xWindow="480" yWindow="135" windowWidth="18240" windowHeight="12270" tabRatio="1000" activeTab="6"/>
  </bookViews>
  <sheets>
    <sheet name="체험학습04.28)" sheetId="25" r:id="rId1"/>
    <sheet name="체험학습05.25)" sheetId="24" r:id="rId2"/>
    <sheet name="체험학습05.26)" sheetId="26" r:id="rId3"/>
    <sheet name="체험학습06.13" sheetId="28" r:id="rId4"/>
    <sheet name="체험학습06.14" sheetId="27" r:id="rId5"/>
    <sheet name="체험학습07.17)" sheetId="29" r:id="rId6"/>
    <sheet name="체험학습 10.13(낙안)" sheetId="30" r:id="rId7"/>
  </sheets>
  <definedNames>
    <definedName name="_xlnm.Print_Area" localSheetId="6">'체험학습 10.13(낙안)'!$A$1:$S$30</definedName>
    <definedName name="_xlnm.Print_Area" localSheetId="0">'체험학습04.28)'!$B$1:$T$22</definedName>
    <definedName name="_xlnm.Print_Area" localSheetId="1">'체험학습05.25)'!$B$1:$T$24</definedName>
    <definedName name="_xlnm.Print_Area" localSheetId="2">'체험학습05.26)'!$B$1:$T$27</definedName>
    <definedName name="_xlnm.Print_Area" localSheetId="3">체험학습06.13!$B$1:$T$26</definedName>
    <definedName name="_xlnm.Print_Area" localSheetId="4">체험학습06.14!$B$1:$T$27</definedName>
    <definedName name="_xlnm.Print_Area" localSheetId="5">'체험학습07.17)'!$B$1:$T$29</definedName>
  </definedNames>
  <calcPr calcId="152511"/>
</workbook>
</file>

<file path=xl/calcChain.xml><?xml version="1.0" encoding="utf-8"?>
<calcChain xmlns="http://schemas.openxmlformats.org/spreadsheetml/2006/main">
  <c r="B7" i="30" l="1"/>
  <c r="I27" i="30"/>
  <c r="B23" i="30"/>
  <c r="B27" i="30" s="1"/>
  <c r="G27" i="30"/>
  <c r="K26" i="30"/>
  <c r="K25" i="30"/>
  <c r="O21" i="30"/>
  <c r="O20" i="30"/>
  <c r="S20" i="30" s="1"/>
  <c r="O19" i="30"/>
  <c r="S19" i="30" s="1"/>
  <c r="I26" i="30"/>
  <c r="I24" i="30"/>
  <c r="K24" i="30" s="1"/>
  <c r="K23" i="30"/>
  <c r="C23" i="30"/>
  <c r="C27" i="30" s="1"/>
  <c r="C22" i="30"/>
  <c r="G21" i="30"/>
  <c r="K21" i="30" s="1"/>
  <c r="D21" i="30"/>
  <c r="G20" i="30"/>
  <c r="K20" i="30" s="1"/>
  <c r="D20" i="30"/>
  <c r="K19" i="30"/>
  <c r="D19" i="30"/>
  <c r="O18" i="30"/>
  <c r="G18" i="30"/>
  <c r="D18" i="30"/>
  <c r="Q17" i="30"/>
  <c r="Q18" i="30" s="1"/>
  <c r="O17" i="30"/>
  <c r="S17" i="30" s="1"/>
  <c r="G17" i="30"/>
  <c r="E17" i="30"/>
  <c r="D17" i="30"/>
  <c r="O16" i="30"/>
  <c r="S16" i="30" s="1"/>
  <c r="I17" i="30"/>
  <c r="G16" i="30"/>
  <c r="K16" i="30" s="1"/>
  <c r="E16" i="30"/>
  <c r="D16" i="30"/>
  <c r="D8" i="30"/>
  <c r="F6" i="30"/>
  <c r="D6" i="30"/>
  <c r="F5" i="30"/>
  <c r="K27" i="30" l="1"/>
  <c r="D23" i="30"/>
  <c r="D27" i="30" s="1"/>
  <c r="S18" i="30"/>
  <c r="S22" i="30" s="1"/>
  <c r="S21" i="30"/>
  <c r="B6" i="30"/>
  <c r="L20" i="30"/>
  <c r="M20" i="30" s="1"/>
  <c r="L19" i="30"/>
  <c r="M19" i="30" s="1"/>
  <c r="L16" i="30"/>
  <c r="K17" i="30"/>
  <c r="L17" i="30" s="1"/>
  <c r="M17" i="30" s="1"/>
  <c r="I18" i="30"/>
  <c r="K18" i="30"/>
  <c r="L18" i="30" s="1"/>
  <c r="M18" i="30" s="1"/>
  <c r="C28" i="30"/>
  <c r="D22" i="30"/>
  <c r="I22" i="30"/>
  <c r="I28" i="30" s="1"/>
  <c r="D5" i="30"/>
  <c r="B5" i="30" s="1"/>
  <c r="T21" i="26"/>
  <c r="N21" i="26"/>
  <c r="M21" i="26"/>
  <c r="L21" i="26"/>
  <c r="E21" i="26"/>
  <c r="J19" i="26"/>
  <c r="L19" i="26"/>
  <c r="J20" i="26"/>
  <c r="L20" i="26"/>
  <c r="E19" i="26"/>
  <c r="E20" i="26"/>
  <c r="H20" i="26"/>
  <c r="H19" i="26"/>
  <c r="D28" i="30" l="1"/>
  <c r="L22" i="30"/>
  <c r="L28" i="30" s="1"/>
  <c r="M16" i="30"/>
  <c r="M22" i="30" s="1"/>
  <c r="M28" i="30" s="1"/>
  <c r="K22" i="30"/>
  <c r="K28" i="30" s="1"/>
  <c r="L22" i="29"/>
  <c r="E22" i="29"/>
  <c r="D22" i="29" l="1"/>
  <c r="D23" i="29" l="1"/>
  <c r="J25" i="29"/>
  <c r="R17" i="29"/>
  <c r="P18" i="29"/>
  <c r="H18" i="29"/>
  <c r="E18" i="29"/>
  <c r="L21" i="29"/>
  <c r="J21" i="29"/>
  <c r="E21" i="29"/>
  <c r="H21" i="29"/>
  <c r="D26" i="29" l="1"/>
  <c r="L25" i="29"/>
  <c r="J24" i="29"/>
  <c r="L24" i="29" s="1"/>
  <c r="J26" i="29"/>
  <c r="J20" i="29"/>
  <c r="H20" i="29"/>
  <c r="E20" i="29"/>
  <c r="J19" i="29"/>
  <c r="G5" i="29" s="1"/>
  <c r="H19" i="29"/>
  <c r="L19" i="29" s="1"/>
  <c r="E19" i="29"/>
  <c r="R18" i="29"/>
  <c r="T18" i="29" s="1"/>
  <c r="P17" i="29"/>
  <c r="H17" i="29"/>
  <c r="F17" i="29"/>
  <c r="E17" i="29"/>
  <c r="P16" i="29"/>
  <c r="T16" i="29" s="1"/>
  <c r="J16" i="29"/>
  <c r="H16" i="29"/>
  <c r="F16" i="29"/>
  <c r="E16" i="29"/>
  <c r="H8" i="29"/>
  <c r="E8" i="29"/>
  <c r="C7" i="29" s="1"/>
  <c r="G6" i="29"/>
  <c r="E6" i="29"/>
  <c r="C6" i="29"/>
  <c r="D27" i="29" l="1"/>
  <c r="T17" i="29"/>
  <c r="L20" i="29"/>
  <c r="M20" i="29" s="1"/>
  <c r="N20" i="29" s="1"/>
  <c r="J22" i="29"/>
  <c r="J27" i="29" s="1"/>
  <c r="M19" i="29"/>
  <c r="N19" i="29" s="1"/>
  <c r="T22" i="29"/>
  <c r="L23" i="29"/>
  <c r="L26" i="29" s="1"/>
  <c r="C23" i="29"/>
  <c r="E5" i="29"/>
  <c r="C5" i="29" s="1"/>
  <c r="L16" i="29"/>
  <c r="M16" i="29" s="1"/>
  <c r="J17" i="29"/>
  <c r="G6" i="27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L17" i="29" l="1"/>
  <c r="M17" i="29" s="1"/>
  <c r="N17" i="29" s="1"/>
  <c r="J18" i="29"/>
  <c r="L18" i="29" s="1"/>
  <c r="M18" i="29" s="1"/>
  <c r="N18" i="29" s="1"/>
  <c r="E23" i="29"/>
  <c r="E26" i="29" s="1"/>
  <c r="E27" i="29" s="1"/>
  <c r="C26" i="29"/>
  <c r="L27" i="29"/>
  <c r="N16" i="29"/>
  <c r="N15" i="28"/>
  <c r="L19" i="28"/>
  <c r="T19" i="28"/>
  <c r="J23" i="28"/>
  <c r="J24" i="28" s="1"/>
  <c r="E18" i="28"/>
  <c r="M18" i="28" s="1"/>
  <c r="N18" i="28" s="1"/>
  <c r="L20" i="28"/>
  <c r="L23" i="28" s="1"/>
  <c r="C23" i="28"/>
  <c r="E17" i="28"/>
  <c r="M22" i="29" l="1"/>
  <c r="M27" i="29" s="1"/>
  <c r="N22" i="29"/>
  <c r="N27" i="29" s="1"/>
  <c r="L24" i="28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4" i="26"/>
  <c r="D25" i="26"/>
  <c r="D21" i="26"/>
  <c r="C6" i="26"/>
  <c r="J5" i="26"/>
  <c r="J15" i="26"/>
  <c r="J21" i="26" s="1"/>
  <c r="L25" i="27" l="1"/>
  <c r="N25" i="27"/>
  <c r="M25" i="27"/>
  <c r="F5" i="26"/>
  <c r="C5" i="26" s="1"/>
  <c r="J18" i="26"/>
  <c r="H18" i="26"/>
  <c r="E17" i="26"/>
  <c r="E16" i="26"/>
  <c r="D24" i="26"/>
  <c r="C24" i="26"/>
  <c r="J22" i="26"/>
  <c r="J23" i="26" s="1"/>
  <c r="L23" i="26" s="1"/>
  <c r="C22" i="26"/>
  <c r="E22" i="26" s="1"/>
  <c r="E24" i="26" s="1"/>
  <c r="E18" i="26"/>
  <c r="P17" i="26"/>
  <c r="H17" i="26"/>
  <c r="F17" i="26"/>
  <c r="P16" i="26"/>
  <c r="H16" i="26"/>
  <c r="F16" i="26"/>
  <c r="R15" i="26"/>
  <c r="R16" i="26" s="1"/>
  <c r="P15" i="26"/>
  <c r="T15" i="26" s="1"/>
  <c r="H15" i="26"/>
  <c r="F15" i="26"/>
  <c r="E15" i="26"/>
  <c r="F6" i="26"/>
  <c r="L18" i="26" l="1"/>
  <c r="T16" i="26"/>
  <c r="E25" i="26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2" i="26"/>
  <c r="L24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25" i="26" l="1"/>
  <c r="M15" i="26"/>
  <c r="M14" i="25"/>
  <c r="E17" i="25"/>
  <c r="E19" i="25" s="1"/>
  <c r="E20" i="25" s="1"/>
  <c r="L21" i="24"/>
  <c r="L18" i="24"/>
  <c r="E18" i="24"/>
  <c r="N18" i="24"/>
  <c r="M18" i="24"/>
  <c r="N15" i="26" l="1"/>
  <c r="N25" i="26" s="1"/>
  <c r="M25" i="26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N14" i="24" l="1"/>
  <c r="N22" i="24" s="1"/>
  <c r="M22" i="24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<sst xmlns="http://schemas.openxmlformats.org/spreadsheetml/2006/main" count="487" uniqueCount="147">
  <si>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</si>
  <si>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</si>
  <si>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</si>
  <si>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</si>
  <si>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</si>
  <si>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</si>
  <si>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</si>
  <si>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</si>
  <si>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</si>
  <si>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</si>
  <si>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</si>
  <si>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</si>
  <si>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</si>
  <si>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</si>
  <si>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</si>
  <si>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</si>
  <si>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</si>
  <si>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</si>
  <si>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</si>
  <si>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</si>
  <si>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</si>
  <si>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</si>
  <si>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</si>
  <si>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</si>
  <si>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</si>
  <si>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</si>
  <si>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식비</t>
    <phoneticPr fontId="3" type="noConversion"/>
  </si>
  <si>
    <t>.</t>
    <phoneticPr fontId="3" type="noConversion"/>
  </si>
  <si>
    <t>입장료</t>
    <phoneticPr fontId="3" type="noConversion"/>
  </si>
  <si>
    <t>점심</t>
    <phoneticPr fontId="3" type="noConversion"/>
  </si>
  <si>
    <t>*</t>
    <phoneticPr fontId="3" type="noConversion"/>
  </si>
  <si>
    <t>=</t>
    <phoneticPr fontId="3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</si>
  <si>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</si>
  <si>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</si>
  <si>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</si>
  <si>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>6. 선정방식</t>
    <phoneticPr fontId="5" type="noConversion"/>
  </si>
  <si>
    <t>4. 인솔교사 : 9명</t>
    <phoneticPr fontId="5" type="noConversion"/>
  </si>
  <si>
    <t>-</t>
    <phoneticPr fontId="3" type="noConversion"/>
  </si>
  <si>
    <t>4. 인솔교사 : 18명</t>
    <phoneticPr fontId="5" type="noConversion"/>
  </si>
  <si>
    <t>불참</t>
    <phoneticPr fontId="3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</si>
  <si>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</si>
  <si>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</si>
  <si>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</si>
  <si>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</si>
  <si>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</si>
  <si>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</si>
  <si>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</si>
  <si>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</si>
  <si>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</si>
  <si>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</si>
  <si>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</si>
  <si>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</si>
  <si>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</si>
  <si>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</si>
  <si>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</si>
  <si>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</si>
  <si>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</si>
  <si>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</si>
  <si>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</si>
  <si>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</si>
  <si>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</si>
  <si>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</si>
  <si>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</si>
  <si>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</si>
  <si>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</si>
  <si>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</si>
  <si>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</si>
  <si>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</si>
  <si>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</si>
  <si>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</si>
  <si>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</si>
  <si>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</si>
  <si>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</si>
  <si>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</si>
  <si>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</si>
  <si>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</si>
  <si>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</si>
  <si>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</si>
  <si>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</si>
  <si>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</si>
  <si>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</si>
  <si>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</si>
  <si>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</si>
  <si>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</si>
  <si>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</si>
  <si>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</si>
  <si>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</si>
  <si>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</si>
  <si>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</si>
  <si>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</si>
  <si>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</si>
  <si>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</si>
  <si>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</si>
  <si>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</si>
  <si>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</si>
  <si>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</si>
  <si>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</si>
  <si>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</si>
  <si>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</si>
  <si>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</si>
  <si>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</si>
  <si>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</si>
  <si>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</si>
  <si>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</si>
  <si>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</si>
  <si>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</si>
  <si>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</si>
  <si>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</si>
  <si>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</si>
  <si>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</si>
  <si>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</si>
  <si>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</si>
  <si>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</si>
  <si>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</si>
  <si>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</si>
  <si>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</si>
  <si>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</si>
  <si>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</si>
  <si>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</si>
  <si>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</si>
  <si>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</si>
  <si>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</si>
  <si>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</si>
  <si>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</si>
  <si>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</si>
  <si>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</si>
  <si>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</si>
  <si>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</si>
  <si>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</si>
  <si>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</si>
  <si>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</si>
  <si>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</si>
  <si>
    <t>2017학년도 7월 현장체험학습비 정산서</t>
    <phoneticPr fontId="5" type="noConversion"/>
  </si>
  <si>
    <t>1. 기    간 : 2017.  07. 17.(1일)</t>
    <phoneticPr fontId="5" type="noConversion"/>
  </si>
  <si>
    <t>2. 장    소 :  여수 아쿠아 플라넷</t>
    <phoneticPr fontId="5" type="noConversion"/>
  </si>
  <si>
    <t>5. 수행업체 : (유)초관광여행사 - 5대</t>
    <phoneticPr fontId="5" type="noConversion"/>
  </si>
  <si>
    <t>점심
(지원금원아)</t>
    <phoneticPr fontId="3" type="noConversion"/>
  </si>
  <si>
    <t>5. 수행업체 : (유)초관광여행사(3대)</t>
    <phoneticPr fontId="5" type="noConversion"/>
  </si>
  <si>
    <t xml:space="preserve"> </t>
    <phoneticPr fontId="5" type="noConversion"/>
  </si>
  <si>
    <t>차량비 
지원금(원아)</t>
    <phoneticPr fontId="3" type="noConversion"/>
  </si>
  <si>
    <t>입장료 
지원금(원아)</t>
    <phoneticPr fontId="3" type="noConversion"/>
  </si>
  <si>
    <t>점심 
지원금(원아)</t>
    <phoneticPr fontId="3" type="noConversion"/>
  </si>
  <si>
    <t>2017학년도 10월 현장체험학습비 정산서</t>
    <phoneticPr fontId="5" type="noConversion"/>
  </si>
  <si>
    <t>1. 기    간 : 2017.  10. 13.(1일)</t>
    <phoneticPr fontId="5" type="noConversion"/>
  </si>
  <si>
    <t>2. 장    소 : 순천 낙안민속마을</t>
    <phoneticPr fontId="5" type="noConversion"/>
  </si>
  <si>
    <t>5. 수행업체 : ㈜태양관광여행사 - 5대</t>
    <phoneticPr fontId="5" type="noConversion"/>
  </si>
  <si>
    <t xml:space="preserve">   - (주)태양관광여행사 : S2B전자계약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</si>
</sst>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41" fontId="4" fillId="0" borderId="7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9" xfId="2" applyFont="1" applyBorder="1" applyAlignment="1">
      <alignment horizontal="right" vertical="center"/>
    </xf>
    <xf numFmtId="41" fontId="4" fillId="0" borderId="10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1" xfId="1" applyFont="1" applyFill="1" applyBorder="1" applyAlignment="1">
      <alignment horizontal="center" vertical="center"/>
    </xf>
    <xf numFmtId="41" fontId="4" fillId="0" borderId="12" xfId="2" applyFont="1" applyBorder="1" applyAlignment="1">
      <alignment horizontal="right" vertical="center"/>
    </xf>
    <xf numFmtId="41" fontId="4" fillId="0" borderId="8" xfId="2" applyFont="1" applyBorder="1" applyAlignment="1">
      <alignment vertical="center"/>
    </xf>
    <xf numFmtId="41" fontId="4" fillId="0" borderId="14" xfId="2" quotePrefix="1" applyFont="1" applyBorder="1" applyAlignment="1">
      <alignment vertical="center"/>
    </xf>
    <xf numFmtId="41" fontId="4" fillId="0" borderId="9" xfId="2" applyFont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41" fontId="4" fillId="0" borderId="9" xfId="2" applyNumberFormat="1" applyFont="1" applyBorder="1" applyAlignment="1">
      <alignment horizontal="right" vertical="center"/>
    </xf>
    <xf numFmtId="41" fontId="4" fillId="0" borderId="26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12" xfId="2" applyFont="1" applyBorder="1" applyAlignment="1">
      <alignment horizontal="center" vertical="center"/>
    </xf>
    <xf numFmtId="41" fontId="4" fillId="0" borderId="12" xfId="2" quotePrefix="1" applyFont="1" applyBorder="1" applyAlignment="1">
      <alignment vertical="center"/>
    </xf>
    <xf numFmtId="41" fontId="4" fillId="0" borderId="20" xfId="2" applyFont="1" applyBorder="1" applyAlignment="1">
      <alignment vertical="center"/>
    </xf>
    <xf numFmtId="41" fontId="4" fillId="0" borderId="19" xfId="2" applyFont="1" applyBorder="1" applyAlignment="1">
      <alignment horizontal="center" vertical="center"/>
    </xf>
    <xf numFmtId="41" fontId="4" fillId="0" borderId="19" xfId="2" applyFont="1" applyBorder="1" applyAlignment="1">
      <alignment vertical="center"/>
    </xf>
    <xf numFmtId="41" fontId="4" fillId="0" borderId="19" xfId="2" applyFont="1" applyBorder="1" applyAlignment="1">
      <alignment horizontal="right" vertical="center"/>
    </xf>
    <xf numFmtId="41" fontId="4" fillId="0" borderId="29" xfId="2" applyFont="1" applyBorder="1" applyAlignment="1">
      <alignment vertical="center"/>
    </xf>
    <xf numFmtId="41" fontId="4" fillId="0" borderId="28" xfId="2" quotePrefix="1" applyFont="1" applyBorder="1" applyAlignment="1">
      <alignment vertical="center"/>
    </xf>
    <xf numFmtId="41" fontId="4" fillId="0" borderId="28" xfId="2" applyFont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center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1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3" xfId="2" applyNumberFormat="1" applyFont="1" applyFill="1" applyBorder="1" applyAlignment="1">
      <alignment horizontal="right" vertical="center"/>
    </xf>
    <xf numFmtId="3" fontId="10" fillId="2" borderId="34" xfId="1" applyNumberFormat="1" applyFont="1" applyFill="1" applyBorder="1" applyAlignment="1">
      <alignment horizontal="center" vertical="center"/>
    </xf>
    <xf numFmtId="41" fontId="10" fillId="0" borderId="13" xfId="2" applyFont="1" applyBorder="1" applyAlignment="1">
      <alignment horizontal="right" vertical="center"/>
    </xf>
    <xf numFmtId="41" fontId="10" fillId="0" borderId="26" xfId="2" applyFont="1" applyBorder="1" applyAlignment="1">
      <alignment horizontal="right" vertical="center"/>
    </xf>
    <xf numFmtId="41" fontId="10" fillId="0" borderId="30" xfId="2" applyFont="1" applyBorder="1" applyAlignment="1">
      <alignment horizontal="center" vertical="center" wrapText="1"/>
    </xf>
    <xf numFmtId="41" fontId="10" fillId="0" borderId="33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4" fillId="0" borderId="27" xfId="2" applyNumberFormat="1" applyFont="1" applyBorder="1" applyAlignment="1">
      <alignment horizontal="right" vertical="center"/>
    </xf>
    <xf numFmtId="177" fontId="4" fillId="0" borderId="13" xfId="2" applyNumberFormat="1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176" fontId="4" fillId="0" borderId="29" xfId="2" applyNumberFormat="1" applyFont="1" applyBorder="1" applyAlignment="1">
      <alignment vertical="center" shrinkToFit="1"/>
    </xf>
    <xf numFmtId="176" fontId="4" fillId="0" borderId="26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1" fontId="10" fillId="0" borderId="27" xfId="2" applyFont="1" applyBorder="1" applyAlignment="1">
      <alignment horizontal="right" vertical="center" shrinkToFit="1"/>
    </xf>
    <xf numFmtId="177" fontId="10" fillId="0" borderId="29" xfId="2" applyNumberFormat="1" applyFont="1" applyBorder="1" applyAlignment="1">
      <alignment horizontal="right" vertical="center" shrinkToFit="1"/>
    </xf>
    <xf numFmtId="41" fontId="10" fillId="0" borderId="29" xfId="2" applyFont="1" applyBorder="1" applyAlignment="1">
      <alignment horizontal="right" vertical="center" shrinkToFit="1"/>
    </xf>
    <xf numFmtId="176" fontId="10" fillId="0" borderId="29" xfId="2" applyNumberFormat="1" applyFont="1" applyBorder="1" applyAlignment="1">
      <alignment horizontal="right" vertical="center" shrinkToFit="1"/>
    </xf>
    <xf numFmtId="176" fontId="10" fillId="0" borderId="29" xfId="2" quotePrefix="1" applyNumberFormat="1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36" xfId="2" applyFont="1" applyBorder="1" applyAlignment="1">
      <alignment vertical="center"/>
    </xf>
    <xf numFmtId="41" fontId="4" fillId="0" borderId="37" xfId="2" applyFont="1" applyBorder="1" applyAlignment="1">
      <alignment horizontal="center" vertical="center"/>
    </xf>
    <xf numFmtId="41" fontId="4" fillId="0" borderId="37" xfId="2" applyFont="1" applyBorder="1" applyAlignment="1">
      <alignment vertical="center"/>
    </xf>
    <xf numFmtId="41" fontId="4" fillId="0" borderId="37" xfId="2" applyFont="1" applyBorder="1" applyAlignment="1">
      <alignment horizontal="right" vertical="center"/>
    </xf>
    <xf numFmtId="41" fontId="4" fillId="0" borderId="38" xfId="2" applyFont="1" applyBorder="1" applyAlignment="1">
      <alignment vertical="center"/>
    </xf>
    <xf numFmtId="177" fontId="4" fillId="0" borderId="38" xfId="2" applyNumberFormat="1" applyFont="1" applyBorder="1" applyAlignment="1">
      <alignment horizontal="right" vertical="center"/>
    </xf>
    <xf numFmtId="41" fontId="4" fillId="0" borderId="39" xfId="2" applyFont="1" applyBorder="1" applyAlignment="1">
      <alignment vertical="center"/>
    </xf>
    <xf numFmtId="176" fontId="4" fillId="0" borderId="39" xfId="2" applyNumberFormat="1" applyFont="1" applyBorder="1" applyAlignment="1">
      <alignment vertical="center" shrinkToFit="1"/>
    </xf>
    <xf numFmtId="41" fontId="4" fillId="0" borderId="37" xfId="2" quotePrefix="1" applyFont="1" applyBorder="1" applyAlignment="1">
      <alignment vertical="center"/>
    </xf>
    <xf numFmtId="41" fontId="4" fillId="0" borderId="40" xfId="2" applyFont="1" applyBorder="1" applyAlignment="1">
      <alignment horizontal="right" vertical="center"/>
    </xf>
    <xf numFmtId="41" fontId="10" fillId="0" borderId="38" xfId="2" applyFont="1" applyBorder="1" applyAlignment="1">
      <alignment horizontal="right" vertical="center" shrinkToFit="1"/>
    </xf>
    <xf numFmtId="177" fontId="10" fillId="0" borderId="39" xfId="2" applyNumberFormat="1" applyFont="1" applyBorder="1" applyAlignment="1">
      <alignment horizontal="right" vertical="center" shrinkToFit="1"/>
    </xf>
    <xf numFmtId="41" fontId="10" fillId="0" borderId="39" xfId="2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39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/>
    </xf>
    <xf numFmtId="41" fontId="4" fillId="0" borderId="16" xfId="2" applyFont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6" xfId="2" applyFont="1" applyBorder="1" applyAlignment="1">
      <alignment horizontal="right" vertical="center"/>
    </xf>
    <xf numFmtId="41" fontId="4" fillId="0" borderId="17" xfId="2" applyFont="1" applyBorder="1" applyAlignment="1">
      <alignment vertical="center"/>
    </xf>
    <xf numFmtId="177" fontId="4" fillId="0" borderId="17" xfId="2" applyNumberFormat="1" applyFont="1" applyBorder="1" applyAlignment="1">
      <alignment horizontal="right" vertical="center"/>
    </xf>
    <xf numFmtId="41" fontId="4" fillId="0" borderId="25" xfId="2" applyFont="1" applyBorder="1" applyAlignment="1">
      <alignment vertical="center"/>
    </xf>
    <xf numFmtId="176" fontId="4" fillId="0" borderId="25" xfId="2" applyNumberFormat="1" applyFont="1" applyBorder="1" applyAlignment="1">
      <alignment vertical="center" shrinkToFit="1"/>
    </xf>
    <xf numFmtId="41" fontId="4" fillId="0" borderId="16" xfId="2" quotePrefix="1" applyFont="1" applyBorder="1" applyAlignment="1">
      <alignment vertical="center"/>
    </xf>
    <xf numFmtId="41" fontId="4" fillId="0" borderId="21" xfId="2" applyFont="1" applyBorder="1" applyAlignment="1">
      <alignment horizontal="right" vertical="center"/>
    </xf>
    <xf numFmtId="41" fontId="10" fillId="0" borderId="17" xfId="2" applyFont="1" applyBorder="1" applyAlignment="1">
      <alignment horizontal="right" vertical="center" shrinkToFit="1"/>
    </xf>
    <xf numFmtId="177" fontId="10" fillId="0" borderId="25" xfId="2" applyNumberFormat="1" applyFont="1" applyBorder="1" applyAlignment="1">
      <alignment horizontal="right" vertical="center" shrinkToFit="1"/>
    </xf>
    <xf numFmtId="41" fontId="10" fillId="0" borderId="25" xfId="2" applyFont="1" applyBorder="1" applyAlignment="1">
      <alignment horizontal="right" vertical="center" shrinkToFit="1"/>
    </xf>
    <xf numFmtId="176" fontId="10" fillId="0" borderId="25" xfId="2" applyNumberFormat="1" applyFont="1" applyBorder="1" applyAlignment="1">
      <alignment horizontal="right" vertical="center" shrinkToFit="1"/>
    </xf>
    <xf numFmtId="176" fontId="10" fillId="0" borderId="25" xfId="2" quotePrefix="1" applyNumberFormat="1" applyFont="1" applyBorder="1" applyAlignment="1">
      <alignment horizontal="right" vertical="center" shrinkToFit="1"/>
    </xf>
    <xf numFmtId="177" fontId="10" fillId="0" borderId="43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1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6" xfId="2" applyNumberFormat="1" applyFont="1" applyBorder="1" applyAlignment="1">
      <alignment horizontal="left" vertical="center" shrinkToFi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3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24" xfId="2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4" xfId="2" quotePrefix="1" applyFont="1" applyBorder="1" applyAlignment="1">
      <alignment vertical="center"/>
    </xf>
    <xf numFmtId="41" fontId="10" fillId="0" borderId="23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32" xfId="2" applyNumberFormat="1" applyFont="1" applyBorder="1" applyAlignment="1">
      <alignment horizontal="left" vertical="center" shrinkToFit="1"/>
    </xf>
    <xf numFmtId="41" fontId="4" fillId="0" borderId="36" xfId="2" applyFont="1" applyBorder="1" applyAlignment="1">
      <alignment vertical="center" wrapText="1"/>
    </xf>
    <xf numFmtId="41" fontId="4" fillId="0" borderId="22" xfId="2" applyFont="1" applyBorder="1" applyAlignment="1">
      <alignment vertical="center" wrapText="1"/>
    </xf>
    <xf numFmtId="41" fontId="4" fillId="0" borderId="39" xfId="2" applyFont="1" applyBorder="1" applyAlignment="1">
      <alignment horizontal="right" vertical="center"/>
    </xf>
    <xf numFmtId="41" fontId="4" fillId="0" borderId="38" xfId="2" applyFont="1" applyBorder="1" applyAlignment="1">
      <alignment vertical="center" wrapText="1"/>
    </xf>
    <xf numFmtId="41" fontId="4" fillId="0" borderId="1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19" xfId="2" applyFont="1" applyBorder="1" applyAlignment="1">
      <alignment horizontal="right" vertical="center" shrinkToFit="1"/>
    </xf>
    <xf numFmtId="41" fontId="4" fillId="0" borderId="40" xfId="2" applyFont="1" applyBorder="1" applyAlignment="1">
      <alignment horizontal="right" vertical="center" shrinkToFit="1"/>
    </xf>
    <xf numFmtId="41" fontId="4" fillId="0" borderId="39" xfId="2" applyFont="1" applyBorder="1" applyAlignment="1">
      <alignment horizontal="right" vertical="center" shrinkToFit="1"/>
    </xf>
    <xf numFmtId="41" fontId="4" fillId="0" borderId="28" xfId="2" applyFont="1" applyBorder="1" applyAlignment="1">
      <alignment horizontal="right" vertical="center" shrinkToFit="1"/>
    </xf>
    <xf numFmtId="41" fontId="4" fillId="0" borderId="37" xfId="2" applyFont="1" applyBorder="1" applyAlignment="1">
      <alignment horizontal="right" vertical="center" shrinkToFit="1"/>
    </xf>
    <xf numFmtId="41" fontId="4" fillId="0" borderId="7" xfId="2" applyFont="1" applyBorder="1" applyAlignment="1">
      <alignment horizontal="right" vertical="center" shrinkToFit="1"/>
    </xf>
    <xf numFmtId="176" fontId="4" fillId="2" borderId="3" xfId="2" applyNumberFormat="1" applyFont="1" applyFill="1" applyBorder="1" applyAlignment="1">
      <alignment horizontal="center" vertical="center" shrinkToFit="1"/>
    </xf>
    <xf numFmtId="41" fontId="4" fillId="0" borderId="42" xfId="2" applyFont="1" applyBorder="1" applyAlignment="1">
      <alignment vertical="center" wrapTex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41" fontId="4" fillId="0" borderId="27" xfId="2" applyFont="1" applyBorder="1" applyAlignment="1">
      <alignment vertical="center"/>
    </xf>
    <xf numFmtId="41" fontId="4" fillId="0" borderId="28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39" xfId="2" applyFont="1" applyBorder="1" applyAlignment="1">
      <alignment horizontal="left" vertical="center" wrapText="1"/>
    </xf>
    <xf numFmtId="41" fontId="4" fillId="0" borderId="37" xfId="2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1" fontId="4" fillId="0" borderId="25" xfId="2" applyFont="1" applyBorder="1" applyAlignment="1">
      <alignment horizontal="left" vertical="center" wrapText="1"/>
    </xf>
    <xf numFmtId="41" fontId="4" fillId="0" borderId="16" xfId="2" applyFont="1" applyBorder="1" applyAlignment="1">
      <alignment horizontal="left" vertical="center" wrapText="1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D15" sqref="D1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56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B2" s="25" t="s">
        <v>57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58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59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16" t="s">
        <v>138</v>
      </c>
      <c r="C5" s="216"/>
      <c r="D5" s="216"/>
      <c r="E5" s="216"/>
      <c r="F5" s="22" t="s">
        <v>60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123"/>
      <c r="C6" s="123" t="s">
        <v>61</v>
      </c>
      <c r="D6" s="123"/>
      <c r="E6" s="123" t="s">
        <v>42</v>
      </c>
      <c r="F6" s="217">
        <f>J6+N6</f>
        <v>13</v>
      </c>
      <c r="G6" s="217"/>
      <c r="H6" s="82" t="s">
        <v>62</v>
      </c>
      <c r="I6" s="22"/>
      <c r="J6" s="217">
        <v>12</v>
      </c>
      <c r="K6" s="217"/>
      <c r="L6" s="218" t="s">
        <v>63</v>
      </c>
      <c r="M6" s="218"/>
      <c r="N6" s="217">
        <v>1</v>
      </c>
      <c r="O6" s="217"/>
      <c r="P6" s="83" t="s">
        <v>40</v>
      </c>
      <c r="T6" s="50"/>
      <c r="U6" s="20"/>
      <c r="V6" s="20"/>
    </row>
    <row r="7" spans="2:22" s="19" customFormat="1" ht="17.100000000000001" customHeight="1">
      <c r="B7" s="22" t="s">
        <v>64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65</v>
      </c>
      <c r="C8" s="123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35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66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34</v>
      </c>
      <c r="M11" s="21"/>
      <c r="N11" s="21"/>
      <c r="O11" s="51"/>
      <c r="P11" s="51"/>
      <c r="Q11" s="51"/>
      <c r="R11" s="51"/>
      <c r="S11" s="51"/>
      <c r="T11" s="52" t="s">
        <v>33</v>
      </c>
      <c r="U11" s="20"/>
      <c r="V11" s="20"/>
    </row>
    <row r="12" spans="2:22" s="16" customFormat="1" ht="17.100000000000001" customHeight="1">
      <c r="B12" s="236" t="s">
        <v>32</v>
      </c>
      <c r="C12" s="238" t="s">
        <v>67</v>
      </c>
      <c r="D12" s="238"/>
      <c r="E12" s="238"/>
      <c r="F12" s="239" t="s">
        <v>68</v>
      </c>
      <c r="G12" s="239"/>
      <c r="H12" s="239"/>
      <c r="I12" s="239"/>
      <c r="J12" s="239"/>
      <c r="K12" s="239"/>
      <c r="L12" s="239"/>
      <c r="M12" s="219" t="s">
        <v>69</v>
      </c>
      <c r="N12" s="219" t="s">
        <v>70</v>
      </c>
      <c r="O12" s="221" t="s">
        <v>71</v>
      </c>
      <c r="P12" s="222"/>
      <c r="Q12" s="222"/>
      <c r="R12" s="222"/>
      <c r="S12" s="222"/>
      <c r="T12" s="223"/>
      <c r="U12" s="5"/>
      <c r="V12" s="5"/>
    </row>
    <row r="13" spans="2:22" s="16" customFormat="1" ht="17.100000000000001" customHeight="1">
      <c r="B13" s="237"/>
      <c r="C13" s="18" t="s">
        <v>72</v>
      </c>
      <c r="D13" s="17" t="s">
        <v>73</v>
      </c>
      <c r="E13" s="28" t="s">
        <v>74</v>
      </c>
      <c r="F13" s="227" t="s">
        <v>75</v>
      </c>
      <c r="G13" s="228"/>
      <c r="H13" s="229" t="s">
        <v>76</v>
      </c>
      <c r="I13" s="230"/>
      <c r="J13" s="230"/>
      <c r="K13" s="231"/>
      <c r="L13" s="17" t="s">
        <v>77</v>
      </c>
      <c r="M13" s="220"/>
      <c r="N13" s="220"/>
      <c r="O13" s="224"/>
      <c r="P13" s="225"/>
      <c r="Q13" s="225"/>
      <c r="R13" s="225"/>
      <c r="S13" s="225"/>
      <c r="T13" s="226"/>
      <c r="U13" s="5"/>
      <c r="V13" s="5"/>
    </row>
    <row r="14" spans="2:22" s="12" customFormat="1" ht="18" customHeight="1">
      <c r="B14" s="39" t="s">
        <v>78</v>
      </c>
      <c r="C14" s="40">
        <v>4800</v>
      </c>
      <c r="D14" s="41">
        <v>173</v>
      </c>
      <c r="E14" s="42">
        <f>C14*D14</f>
        <v>830400</v>
      </c>
      <c r="F14" s="240" t="s">
        <v>78</v>
      </c>
      <c r="G14" s="241"/>
      <c r="H14" s="64">
        <f>C14</f>
        <v>4800</v>
      </c>
      <c r="I14" s="43" t="s">
        <v>79</v>
      </c>
      <c r="J14" s="67">
        <f>D16-F6</f>
        <v>161</v>
      </c>
      <c r="K14" s="44" t="s">
        <v>80</v>
      </c>
      <c r="L14" s="45">
        <f>H14*J14</f>
        <v>772800</v>
      </c>
      <c r="M14" s="42">
        <f>E16-L14</f>
        <v>62400</v>
      </c>
      <c r="N14" s="42">
        <f>M14</f>
        <v>62400</v>
      </c>
      <c r="O14" s="76" t="s">
        <v>81</v>
      </c>
      <c r="P14" s="77">
        <f>C14</f>
        <v>4800</v>
      </c>
      <c r="Q14" s="78" t="s">
        <v>79</v>
      </c>
      <c r="R14" s="79">
        <f>J6</f>
        <v>12</v>
      </c>
      <c r="S14" s="80" t="s">
        <v>82</v>
      </c>
      <c r="T14" s="81">
        <f>P14*R14</f>
        <v>57600</v>
      </c>
      <c r="U14" s="13"/>
      <c r="V14" s="13"/>
    </row>
    <row r="15" spans="2:22" s="12" customFormat="1" ht="18" customHeight="1">
      <c r="B15" s="30" t="s">
        <v>83</v>
      </c>
      <c r="C15" s="37">
        <v>4800</v>
      </c>
      <c r="D15" s="122">
        <v>1</v>
      </c>
      <c r="E15" s="29">
        <f>C15</f>
        <v>4800</v>
      </c>
      <c r="F15" s="121"/>
      <c r="G15" s="122"/>
      <c r="H15" s="124"/>
      <c r="I15" s="36"/>
      <c r="J15" s="125"/>
      <c r="K15" s="38"/>
      <c r="L15" s="29"/>
      <c r="M15" s="10"/>
      <c r="N15" s="10"/>
      <c r="O15" s="126" t="s">
        <v>84</v>
      </c>
      <c r="P15" s="127">
        <f>C15</f>
        <v>4800</v>
      </c>
      <c r="Q15" s="128" t="s">
        <v>30</v>
      </c>
      <c r="R15" s="129">
        <f>N6</f>
        <v>1</v>
      </c>
      <c r="S15" s="130" t="s">
        <v>31</v>
      </c>
      <c r="T15" s="131">
        <f>P15*R15</f>
        <v>4800</v>
      </c>
      <c r="U15" s="13"/>
      <c r="V15" s="13"/>
    </row>
    <row r="16" spans="2:22" s="12" customFormat="1" ht="18.75" customHeight="1">
      <c r="B16" s="9" t="s">
        <v>85</v>
      </c>
      <c r="C16" s="33"/>
      <c r="D16" s="33">
        <f>SUM(D14:D15)</f>
        <v>174</v>
      </c>
      <c r="E16" s="33">
        <f>SUM(E14:E15)</f>
        <v>835200</v>
      </c>
      <c r="F16" s="234" t="s">
        <v>86</v>
      </c>
      <c r="G16" s="233"/>
      <c r="H16" s="119"/>
      <c r="I16" s="46" t="s">
        <v>87</v>
      </c>
      <c r="J16" s="120"/>
      <c r="K16" s="118"/>
      <c r="L16" s="7">
        <f>SUM(L14:L14)</f>
        <v>772800</v>
      </c>
      <c r="M16" s="7">
        <f>SUM(M14:M14)</f>
        <v>62400</v>
      </c>
      <c r="N16" s="7">
        <f>SUM(N14:N14)</f>
        <v>62400</v>
      </c>
      <c r="O16" s="55"/>
      <c r="P16" s="56"/>
      <c r="Q16" s="56"/>
      <c r="R16" s="56"/>
      <c r="S16" s="56"/>
      <c r="T16" s="57"/>
      <c r="U16" s="13"/>
      <c r="V16" s="13"/>
    </row>
    <row r="17" spans="2:22" s="12" customFormat="1" ht="17.100000000000001" customHeight="1">
      <c r="B17" s="15" t="s">
        <v>88</v>
      </c>
      <c r="C17" s="32">
        <f>H17+H18</f>
        <v>14800</v>
      </c>
      <c r="D17" s="14">
        <v>18</v>
      </c>
      <c r="E17" s="14">
        <f>C17*D17</f>
        <v>266400</v>
      </c>
      <c r="F17" s="242" t="s">
        <v>89</v>
      </c>
      <c r="G17" s="242"/>
      <c r="H17" s="65">
        <v>4800</v>
      </c>
      <c r="I17" s="35" t="s">
        <v>90</v>
      </c>
      <c r="J17" s="68">
        <f>D17</f>
        <v>18</v>
      </c>
      <c r="K17" s="31" t="s">
        <v>91</v>
      </c>
      <c r="L17" s="14">
        <f>H17*J17</f>
        <v>86400</v>
      </c>
      <c r="M17" s="34">
        <v>0</v>
      </c>
      <c r="N17" s="14">
        <v>0</v>
      </c>
      <c r="O17" s="58"/>
      <c r="P17" s="59"/>
      <c r="Q17" s="59"/>
      <c r="R17" s="59"/>
      <c r="S17" s="59"/>
      <c r="T17" s="60"/>
      <c r="U17" s="13"/>
      <c r="V17" s="13"/>
    </row>
    <row r="18" spans="2:22" s="6" customFormat="1" ht="17.100000000000001" customHeight="1">
      <c r="B18" s="11"/>
      <c r="C18" s="10"/>
      <c r="D18" s="10"/>
      <c r="E18" s="10"/>
      <c r="F18" s="243" t="s">
        <v>92</v>
      </c>
      <c r="G18" s="244"/>
      <c r="H18" s="66">
        <v>10000</v>
      </c>
      <c r="I18" s="36" t="s">
        <v>93</v>
      </c>
      <c r="J18" s="69">
        <f>J17</f>
        <v>18</v>
      </c>
      <c r="K18" s="122" t="s">
        <v>94</v>
      </c>
      <c r="L18" s="10">
        <f>H18*J18</f>
        <v>180000</v>
      </c>
      <c r="M18" s="10"/>
      <c r="N18" s="10"/>
      <c r="O18" s="53"/>
      <c r="P18" s="54"/>
      <c r="Q18" s="54"/>
      <c r="R18" s="54"/>
      <c r="S18" s="54"/>
      <c r="T18" s="61"/>
      <c r="U18" s="5"/>
      <c r="V18" s="5"/>
    </row>
    <row r="19" spans="2:22" s="4" customFormat="1" ht="17.100000000000001" customHeight="1">
      <c r="B19" s="9" t="s">
        <v>95</v>
      </c>
      <c r="C19" s="8">
        <f>SUM(C17:C18)</f>
        <v>14800</v>
      </c>
      <c r="D19" s="7">
        <f>SUM(D17:D18)</f>
        <v>18</v>
      </c>
      <c r="E19" s="7">
        <f>SUM(E17:E18)</f>
        <v>266400</v>
      </c>
      <c r="F19" s="234" t="s">
        <v>86</v>
      </c>
      <c r="G19" s="233"/>
      <c r="H19" s="119"/>
      <c r="I19" s="46" t="s">
        <v>87</v>
      </c>
      <c r="J19" s="120"/>
      <c r="K19" s="118"/>
      <c r="L19" s="7">
        <f>SUM(L17:L18)</f>
        <v>266400</v>
      </c>
      <c r="M19" s="7">
        <v>0</v>
      </c>
      <c r="N19" s="7">
        <v>0</v>
      </c>
      <c r="O19" s="55"/>
      <c r="P19" s="56"/>
      <c r="Q19" s="56"/>
      <c r="R19" s="56"/>
      <c r="S19" s="56"/>
      <c r="T19" s="57"/>
      <c r="U19" s="5"/>
      <c r="V19" s="5"/>
    </row>
    <row r="20" spans="2:22" s="4" customFormat="1" ht="17.100000000000001" customHeight="1">
      <c r="B20" s="232" t="s">
        <v>96</v>
      </c>
      <c r="C20" s="233"/>
      <c r="D20" s="7"/>
      <c r="E20" s="7">
        <f>E16+E19</f>
        <v>1101600</v>
      </c>
      <c r="F20" s="234" t="s">
        <v>0</v>
      </c>
      <c r="G20" s="235"/>
      <c r="H20" s="235"/>
      <c r="I20" s="235"/>
      <c r="J20" s="235"/>
      <c r="K20" s="235"/>
      <c r="L20" s="7">
        <f>L16+L19</f>
        <v>1039200</v>
      </c>
      <c r="M20" s="7">
        <f>M16</f>
        <v>62400</v>
      </c>
      <c r="N20" s="7">
        <f>N16</f>
        <v>62400</v>
      </c>
      <c r="O20" s="55"/>
      <c r="P20" s="56"/>
      <c r="Q20" s="56"/>
      <c r="R20" s="56"/>
      <c r="S20" s="56"/>
      <c r="T20" s="57"/>
      <c r="U20" s="5"/>
      <c r="V20" s="5"/>
    </row>
    <row r="21" spans="2:22" s="4" customFormat="1" ht="17.100000000000001" customHeight="1">
      <c r="B21" s="4" t="s">
        <v>97</v>
      </c>
      <c r="E21" s="6"/>
      <c r="M21" s="6"/>
      <c r="N21" s="6"/>
      <c r="O21" s="49"/>
      <c r="P21" s="49"/>
      <c r="Q21" s="49"/>
      <c r="R21" s="49"/>
      <c r="S21" s="49"/>
      <c r="T21" s="50"/>
      <c r="U21" s="5"/>
      <c r="V21" s="5"/>
    </row>
    <row r="22" spans="2:22" ht="18.75" customHeight="1">
      <c r="B22" s="4" t="s">
        <v>98</v>
      </c>
    </row>
    <row r="23" spans="2:22" ht="18.75" customHeight="1">
      <c r="F23" s="4"/>
    </row>
  </sheetData>
  <mergeCells count="21"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  <mergeCell ref="M12:M13"/>
    <mergeCell ref="N12:N13"/>
    <mergeCell ref="O12:T13"/>
    <mergeCell ref="F13:G13"/>
    <mergeCell ref="H13:K13"/>
    <mergeCell ref="B1:T1"/>
    <mergeCell ref="B5:E5"/>
    <mergeCell ref="F6:G6"/>
    <mergeCell ref="J6:K6"/>
    <mergeCell ref="L6:M6"/>
    <mergeCell ref="N6:O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45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B2" s="25" t="s">
        <v>27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46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16" t="s">
        <v>109</v>
      </c>
      <c r="C5" s="216"/>
      <c r="D5" s="216"/>
      <c r="E5" s="216"/>
      <c r="F5" s="22" t="s">
        <v>48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75"/>
      <c r="C6" s="75" t="s">
        <v>52</v>
      </c>
      <c r="D6" s="116">
        <v>78</v>
      </c>
      <c r="E6" s="117" t="s">
        <v>42</v>
      </c>
      <c r="F6" s="217">
        <f>J6+N6</f>
        <v>6</v>
      </c>
      <c r="G6" s="217"/>
      <c r="H6" s="82" t="s">
        <v>43</v>
      </c>
      <c r="I6" s="22"/>
      <c r="J6" s="217">
        <v>6</v>
      </c>
      <c r="K6" s="217"/>
      <c r="L6" s="218" t="s">
        <v>44</v>
      </c>
      <c r="M6" s="218"/>
      <c r="N6" s="82">
        <v>0</v>
      </c>
      <c r="O6" s="82" t="s">
        <v>55</v>
      </c>
      <c r="P6" s="83"/>
      <c r="T6" s="50"/>
      <c r="U6" s="20"/>
      <c r="V6" s="20"/>
    </row>
    <row r="7" spans="2:22" s="19" customFormat="1" ht="17.100000000000001" customHeight="1">
      <c r="B7" s="22" t="s">
        <v>20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49</v>
      </c>
      <c r="C8" s="74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24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21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25</v>
      </c>
      <c r="M11" s="21"/>
      <c r="N11" s="21"/>
      <c r="O11" s="51"/>
      <c r="P11" s="51"/>
      <c r="Q11" s="51"/>
      <c r="R11" s="51"/>
      <c r="S11" s="51"/>
      <c r="T11" s="52" t="s">
        <v>16</v>
      </c>
      <c r="U11" s="20"/>
      <c r="V11" s="20"/>
    </row>
    <row r="12" spans="2:22" s="16" customFormat="1" ht="17.100000000000001" customHeight="1">
      <c r="B12" s="236" t="s">
        <v>15</v>
      </c>
      <c r="C12" s="238" t="s">
        <v>14</v>
      </c>
      <c r="D12" s="238"/>
      <c r="E12" s="238"/>
      <c r="F12" s="239" t="s">
        <v>13</v>
      </c>
      <c r="G12" s="239"/>
      <c r="H12" s="239"/>
      <c r="I12" s="239"/>
      <c r="J12" s="239"/>
      <c r="K12" s="239"/>
      <c r="L12" s="239"/>
      <c r="M12" s="219" t="s">
        <v>12</v>
      </c>
      <c r="N12" s="219" t="s">
        <v>11</v>
      </c>
      <c r="O12" s="221" t="s">
        <v>10</v>
      </c>
      <c r="P12" s="222"/>
      <c r="Q12" s="222"/>
      <c r="R12" s="222"/>
      <c r="S12" s="222"/>
      <c r="T12" s="223"/>
      <c r="U12" s="5"/>
      <c r="V12" s="5"/>
    </row>
    <row r="13" spans="2:22" s="16" customFormat="1" ht="17.100000000000001" customHeight="1">
      <c r="B13" s="237"/>
      <c r="C13" s="18" t="s">
        <v>9</v>
      </c>
      <c r="D13" s="17" t="s">
        <v>8</v>
      </c>
      <c r="E13" s="28" t="s">
        <v>23</v>
      </c>
      <c r="F13" s="227" t="s">
        <v>7</v>
      </c>
      <c r="G13" s="228"/>
      <c r="H13" s="229" t="s">
        <v>6</v>
      </c>
      <c r="I13" s="230"/>
      <c r="J13" s="230"/>
      <c r="K13" s="231"/>
      <c r="L13" s="17" t="s">
        <v>5</v>
      </c>
      <c r="M13" s="220"/>
      <c r="N13" s="220"/>
      <c r="O13" s="224"/>
      <c r="P13" s="225"/>
      <c r="Q13" s="225"/>
      <c r="R13" s="225"/>
      <c r="S13" s="225"/>
      <c r="T13" s="226"/>
      <c r="U13" s="5"/>
      <c r="V13" s="5"/>
    </row>
    <row r="14" spans="2:22" s="12" customFormat="1" ht="18" customHeight="1">
      <c r="B14" s="39" t="s">
        <v>22</v>
      </c>
      <c r="C14" s="40">
        <v>4240</v>
      </c>
      <c r="D14" s="41">
        <v>78</v>
      </c>
      <c r="E14" s="42">
        <f>C14*D14</f>
        <v>330720</v>
      </c>
      <c r="F14" s="240" t="str">
        <f>B14</f>
        <v>차량비(원아)</v>
      </c>
      <c r="G14" s="241"/>
      <c r="H14" s="64">
        <f>C14</f>
        <v>4240</v>
      </c>
      <c r="I14" s="43" t="s">
        <v>30</v>
      </c>
      <c r="J14" s="67">
        <f>D6-F6</f>
        <v>72</v>
      </c>
      <c r="K14" s="44"/>
      <c r="L14" s="45">
        <f>H14*J14</f>
        <v>305280</v>
      </c>
      <c r="M14" s="42">
        <f>E14-L14</f>
        <v>25440</v>
      </c>
      <c r="N14" s="42">
        <f>M14</f>
        <v>25440</v>
      </c>
      <c r="O14" s="76" t="s">
        <v>39</v>
      </c>
      <c r="P14" s="77">
        <f>C14</f>
        <v>4240</v>
      </c>
      <c r="Q14" s="78" t="s">
        <v>30</v>
      </c>
      <c r="R14" s="79">
        <f>J6</f>
        <v>6</v>
      </c>
      <c r="S14" s="80" t="s">
        <v>31</v>
      </c>
      <c r="T14" s="81">
        <f>P14*R14</f>
        <v>25440</v>
      </c>
      <c r="U14" s="13"/>
      <c r="V14" s="13"/>
    </row>
    <row r="15" spans="2:22" s="12" customFormat="1" ht="18" customHeight="1">
      <c r="B15" s="84" t="s">
        <v>51</v>
      </c>
      <c r="C15" s="85">
        <v>2000</v>
      </c>
      <c r="D15" s="86">
        <v>78</v>
      </c>
      <c r="E15" s="93">
        <f t="shared" ref="E15:E16" si="0">C15*D15</f>
        <v>156000</v>
      </c>
      <c r="F15" s="88" t="str">
        <f>B15</f>
        <v>입장료</v>
      </c>
      <c r="G15" s="86"/>
      <c r="H15" s="89">
        <f>C15</f>
        <v>2000</v>
      </c>
      <c r="I15" s="90" t="s">
        <v>53</v>
      </c>
      <c r="J15" s="91">
        <f>J14</f>
        <v>72</v>
      </c>
      <c r="K15" s="92"/>
      <c r="L15" s="87">
        <f t="shared" ref="L15:L17" si="1">H15*J15</f>
        <v>144000</v>
      </c>
      <c r="M15" s="93">
        <f>E15-L15</f>
        <v>12000</v>
      </c>
      <c r="N15" s="93">
        <f>M15</f>
        <v>12000</v>
      </c>
      <c r="O15" s="94" t="s">
        <v>39</v>
      </c>
      <c r="P15" s="95">
        <f t="shared" ref="P15:P16" si="2">C15</f>
        <v>2000</v>
      </c>
      <c r="Q15" s="96" t="s">
        <v>53</v>
      </c>
      <c r="R15" s="97">
        <f>R14</f>
        <v>6</v>
      </c>
      <c r="S15" s="98" t="s">
        <v>54</v>
      </c>
      <c r="T15" s="99">
        <f>P15*R15</f>
        <v>12000</v>
      </c>
      <c r="U15" s="13"/>
      <c r="V15" s="13"/>
    </row>
    <row r="16" spans="2:22" s="12" customFormat="1" ht="18" customHeight="1">
      <c r="B16" s="84" t="s">
        <v>50</v>
      </c>
      <c r="C16" s="85">
        <v>4000</v>
      </c>
      <c r="D16" s="86">
        <v>78</v>
      </c>
      <c r="E16" s="93">
        <f t="shared" si="0"/>
        <v>312000</v>
      </c>
      <c r="F16" s="88" t="str">
        <f>B16</f>
        <v>점심</v>
      </c>
      <c r="G16" s="86"/>
      <c r="H16" s="89">
        <f>C16</f>
        <v>4000</v>
      </c>
      <c r="I16" s="90" t="s">
        <v>53</v>
      </c>
      <c r="J16" s="91">
        <f>J14</f>
        <v>72</v>
      </c>
      <c r="K16" s="92"/>
      <c r="L16" s="87">
        <f t="shared" si="1"/>
        <v>288000</v>
      </c>
      <c r="M16" s="93">
        <f>E16-L16</f>
        <v>24000</v>
      </c>
      <c r="N16" s="93">
        <f>M16</f>
        <v>24000</v>
      </c>
      <c r="O16" s="94" t="s">
        <v>39</v>
      </c>
      <c r="P16" s="95">
        <f t="shared" si="2"/>
        <v>4000</v>
      </c>
      <c r="Q16" s="96" t="s">
        <v>53</v>
      </c>
      <c r="R16" s="97">
        <f>R14</f>
        <v>6</v>
      </c>
      <c r="S16" s="98" t="s">
        <v>54</v>
      </c>
      <c r="T16" s="99">
        <f>P16*R16</f>
        <v>24000</v>
      </c>
      <c r="U16" s="13"/>
      <c r="V16" s="13"/>
    </row>
    <row r="17" spans="2:22" s="12" customFormat="1" ht="18" customHeight="1">
      <c r="B17" s="100" t="s">
        <v>41</v>
      </c>
      <c r="C17" s="101"/>
      <c r="D17" s="102">
        <v>0</v>
      </c>
      <c r="E17" s="103">
        <f>C17</f>
        <v>0</v>
      </c>
      <c r="F17" s="104" t="str">
        <f>B17</f>
        <v>지원금(원아)</v>
      </c>
      <c r="G17" s="102"/>
      <c r="H17" s="105"/>
      <c r="I17" s="106"/>
      <c r="J17" s="107"/>
      <c r="K17" s="108"/>
      <c r="L17" s="103">
        <f t="shared" si="1"/>
        <v>0</v>
      </c>
      <c r="M17" s="109"/>
      <c r="N17" s="109"/>
      <c r="O17" s="110"/>
      <c r="P17" s="111"/>
      <c r="Q17" s="112"/>
      <c r="R17" s="113"/>
      <c r="S17" s="114"/>
      <c r="T17" s="115"/>
      <c r="U17" s="13"/>
      <c r="V17" s="13"/>
    </row>
    <row r="18" spans="2:22" s="12" customFormat="1" ht="18.75" customHeight="1">
      <c r="B18" s="9" t="s">
        <v>2</v>
      </c>
      <c r="C18" s="33"/>
      <c r="D18" s="33"/>
      <c r="E18" s="33">
        <f>SUM(E14:E17)</f>
        <v>798720</v>
      </c>
      <c r="F18" s="234" t="s">
        <v>2</v>
      </c>
      <c r="G18" s="233"/>
      <c r="H18" s="71"/>
      <c r="I18" s="46" t="s">
        <v>37</v>
      </c>
      <c r="J18" s="72"/>
      <c r="K18" s="70"/>
      <c r="L18" s="7">
        <f>SUM(L14:L17)</f>
        <v>737280</v>
      </c>
      <c r="M18" s="7">
        <f>SUM(M14:M17)</f>
        <v>61440</v>
      </c>
      <c r="N18" s="7">
        <f>SUM(N14:N17)</f>
        <v>61440</v>
      </c>
      <c r="O18" s="55"/>
      <c r="P18" s="56"/>
      <c r="Q18" s="56"/>
      <c r="R18" s="56"/>
      <c r="S18" s="56"/>
      <c r="T18" s="57">
        <f>SUM(T14:T17)</f>
        <v>61440</v>
      </c>
      <c r="U18" s="13"/>
      <c r="V18" s="13"/>
    </row>
    <row r="19" spans="2:22" s="12" customFormat="1" ht="17.100000000000001" customHeight="1">
      <c r="B19" s="15" t="s">
        <v>4</v>
      </c>
      <c r="C19" s="32">
        <f>H19+H20</f>
        <v>14240</v>
      </c>
      <c r="D19" s="14">
        <v>9</v>
      </c>
      <c r="E19" s="14">
        <f>C19*D19</f>
        <v>128160</v>
      </c>
      <c r="F19" s="242" t="s">
        <v>3</v>
      </c>
      <c r="G19" s="242"/>
      <c r="H19" s="65">
        <v>4240</v>
      </c>
      <c r="I19" s="35" t="s">
        <v>30</v>
      </c>
      <c r="J19" s="68">
        <f>D19</f>
        <v>9</v>
      </c>
      <c r="K19" s="31" t="s">
        <v>31</v>
      </c>
      <c r="L19" s="14">
        <f>H19*J19</f>
        <v>38160</v>
      </c>
      <c r="M19" s="34">
        <v>0</v>
      </c>
      <c r="N19" s="14">
        <v>0</v>
      </c>
      <c r="O19" s="58"/>
      <c r="P19" s="59"/>
      <c r="Q19" s="59"/>
      <c r="R19" s="59"/>
      <c r="S19" s="59"/>
      <c r="T19" s="60"/>
      <c r="U19" s="13"/>
      <c r="V19" s="13"/>
    </row>
    <row r="20" spans="2:22" s="6" customFormat="1" ht="17.100000000000001" customHeight="1">
      <c r="B20" s="11"/>
      <c r="C20" s="10"/>
      <c r="D20" s="10"/>
      <c r="E20" s="10"/>
      <c r="F20" s="243" t="s">
        <v>17</v>
      </c>
      <c r="G20" s="244"/>
      <c r="H20" s="66">
        <v>10000</v>
      </c>
      <c r="I20" s="36" t="s">
        <v>30</v>
      </c>
      <c r="J20" s="69">
        <f>J19</f>
        <v>9</v>
      </c>
      <c r="K20" s="73" t="s">
        <v>31</v>
      </c>
      <c r="L20" s="10">
        <f>H20*J20</f>
        <v>90000</v>
      </c>
      <c r="M20" s="10"/>
      <c r="N20" s="10"/>
      <c r="O20" s="53"/>
      <c r="P20" s="54"/>
      <c r="Q20" s="54"/>
      <c r="R20" s="54"/>
      <c r="S20" s="54"/>
      <c r="T20" s="61"/>
      <c r="U20" s="5"/>
      <c r="V20" s="5"/>
    </row>
    <row r="21" spans="2:22" s="4" customFormat="1" ht="17.100000000000001" customHeight="1">
      <c r="B21" s="9" t="s">
        <v>2</v>
      </c>
      <c r="C21" s="8">
        <f>SUM(C19:C20)</f>
        <v>14240</v>
      </c>
      <c r="D21" s="7">
        <f>SUM(D19:D20)</f>
        <v>9</v>
      </c>
      <c r="E21" s="7">
        <f>SUM(E19:E20)</f>
        <v>128160</v>
      </c>
      <c r="F21" s="234" t="s">
        <v>2</v>
      </c>
      <c r="G21" s="233"/>
      <c r="H21" s="71"/>
      <c r="I21" s="46" t="s">
        <v>37</v>
      </c>
      <c r="J21" s="72"/>
      <c r="K21" s="70"/>
      <c r="L21" s="7">
        <f>SUM(L19:L20)</f>
        <v>128160</v>
      </c>
      <c r="M21" s="7">
        <v>0</v>
      </c>
      <c r="N21" s="7">
        <v>0</v>
      </c>
      <c r="O21" s="55"/>
      <c r="P21" s="56"/>
      <c r="Q21" s="56"/>
      <c r="R21" s="56"/>
      <c r="S21" s="56"/>
      <c r="T21" s="57"/>
      <c r="U21" s="5"/>
      <c r="V21" s="5"/>
    </row>
    <row r="22" spans="2:22" s="4" customFormat="1" ht="17.100000000000001" customHeight="1">
      <c r="B22" s="232" t="s">
        <v>1</v>
      </c>
      <c r="C22" s="233"/>
      <c r="D22" s="7"/>
      <c r="E22" s="7">
        <f>E18+E21</f>
        <v>926880</v>
      </c>
      <c r="F22" s="234" t="s">
        <v>0</v>
      </c>
      <c r="G22" s="235"/>
      <c r="H22" s="235"/>
      <c r="I22" s="235"/>
      <c r="J22" s="235"/>
      <c r="K22" s="235"/>
      <c r="L22" s="7">
        <f>L18+L21</f>
        <v>865440</v>
      </c>
      <c r="M22" s="7">
        <f>M18</f>
        <v>61440</v>
      </c>
      <c r="N22" s="7">
        <f>N18</f>
        <v>61440</v>
      </c>
      <c r="O22" s="55"/>
      <c r="P22" s="56"/>
      <c r="Q22" s="56"/>
      <c r="R22" s="56"/>
      <c r="S22" s="56"/>
      <c r="T22" s="57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49"/>
      <c r="P23" s="49"/>
      <c r="Q23" s="49"/>
      <c r="R23" s="49"/>
      <c r="S23" s="49"/>
      <c r="T23" s="50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F21:G21"/>
    <mergeCell ref="B22:C22"/>
    <mergeCell ref="F22:K22"/>
    <mergeCell ref="H13:K13"/>
    <mergeCell ref="F14:G14"/>
    <mergeCell ref="F18:G18"/>
    <mergeCell ref="F19:G19"/>
    <mergeCell ref="F20:G20"/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18" sqref="F18:G18"/>
    </sheetView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45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99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103</v>
      </c>
      <c r="C5" s="116">
        <f>F5+J5</f>
        <v>92</v>
      </c>
      <c r="D5" s="248" t="s">
        <v>101</v>
      </c>
      <c r="E5" s="248"/>
      <c r="F5" s="82">
        <f>J15</f>
        <v>91</v>
      </c>
      <c r="G5" s="247" t="s">
        <v>104</v>
      </c>
      <c r="H5" s="247"/>
      <c r="I5" s="247"/>
      <c r="J5" s="116">
        <f>J18</f>
        <v>1</v>
      </c>
      <c r="L5" s="145" t="s">
        <v>102</v>
      </c>
      <c r="N5" s="51"/>
      <c r="T5" s="50"/>
      <c r="U5" s="20"/>
      <c r="V5" s="20"/>
    </row>
    <row r="6" spans="2:22" s="19" customFormat="1" ht="17.100000000000001" customHeight="1">
      <c r="B6" s="136" t="s">
        <v>100</v>
      </c>
      <c r="C6" s="116">
        <f>E7+H7</f>
        <v>96</v>
      </c>
      <c r="E6" s="141" t="s">
        <v>42</v>
      </c>
      <c r="F6" s="217">
        <f>J6+N6</f>
        <v>4</v>
      </c>
      <c r="G6" s="217"/>
      <c r="H6" s="82" t="s">
        <v>43</v>
      </c>
      <c r="I6" s="22"/>
      <c r="J6" s="217">
        <v>4</v>
      </c>
      <c r="K6" s="217"/>
      <c r="L6" s="218" t="s">
        <v>105</v>
      </c>
      <c r="M6" s="218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38" t="s">
        <v>107</v>
      </c>
      <c r="D7" s="142" t="s">
        <v>106</v>
      </c>
      <c r="E7" s="116">
        <v>95</v>
      </c>
      <c r="F7" s="143" t="s">
        <v>108</v>
      </c>
      <c r="H7" s="82">
        <v>1</v>
      </c>
      <c r="K7" s="137"/>
      <c r="L7" s="139"/>
      <c r="M7" s="139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137</v>
      </c>
      <c r="C9" s="136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36" t="s">
        <v>15</v>
      </c>
      <c r="C13" s="238" t="s">
        <v>14</v>
      </c>
      <c r="D13" s="238"/>
      <c r="E13" s="238"/>
      <c r="F13" s="239" t="s">
        <v>13</v>
      </c>
      <c r="G13" s="239"/>
      <c r="H13" s="239"/>
      <c r="I13" s="239"/>
      <c r="J13" s="239"/>
      <c r="K13" s="239"/>
      <c r="L13" s="239"/>
      <c r="M13" s="219" t="s">
        <v>12</v>
      </c>
      <c r="N13" s="219" t="s">
        <v>11</v>
      </c>
      <c r="O13" s="221" t="s">
        <v>10</v>
      </c>
      <c r="P13" s="222"/>
      <c r="Q13" s="222"/>
      <c r="R13" s="222"/>
      <c r="S13" s="222"/>
      <c r="T13" s="223"/>
      <c r="U13" s="5"/>
      <c r="V13" s="5"/>
    </row>
    <row r="14" spans="2:22" s="16" customFormat="1" ht="17.100000000000001" customHeight="1">
      <c r="B14" s="237"/>
      <c r="C14" s="18" t="s">
        <v>9</v>
      </c>
      <c r="D14" s="17" t="s">
        <v>8</v>
      </c>
      <c r="E14" s="28" t="s">
        <v>23</v>
      </c>
      <c r="F14" s="227" t="s">
        <v>7</v>
      </c>
      <c r="G14" s="228"/>
      <c r="H14" s="229" t="s">
        <v>6</v>
      </c>
      <c r="I14" s="230"/>
      <c r="J14" s="230"/>
      <c r="K14" s="231"/>
      <c r="L14" s="17" t="s">
        <v>5</v>
      </c>
      <c r="M14" s="220"/>
      <c r="N14" s="220"/>
      <c r="O14" s="224"/>
      <c r="P14" s="225"/>
      <c r="Q14" s="225"/>
      <c r="R14" s="225"/>
      <c r="S14" s="225"/>
      <c r="T14" s="226"/>
      <c r="U14" s="5"/>
      <c r="V14" s="5"/>
    </row>
    <row r="15" spans="2:22" s="12" customFormat="1" ht="18" customHeight="1">
      <c r="B15" s="39" t="s">
        <v>22</v>
      </c>
      <c r="C15" s="40">
        <v>5280</v>
      </c>
      <c r="D15" s="41">
        <v>95</v>
      </c>
      <c r="E15" s="42">
        <f>C15*D15</f>
        <v>501600</v>
      </c>
      <c r="F15" s="240" t="str">
        <f>B15</f>
        <v>차량비(원아)</v>
      </c>
      <c r="G15" s="241"/>
      <c r="H15" s="64">
        <f t="shared" ref="H15:H20" si="0">C15</f>
        <v>5280</v>
      </c>
      <c r="I15" s="43" t="s">
        <v>30</v>
      </c>
      <c r="J15" s="67">
        <f>(E7-J6)</f>
        <v>91</v>
      </c>
      <c r="K15" s="44"/>
      <c r="L15" s="45">
        <f>H15*J15</f>
        <v>480480</v>
      </c>
      <c r="M15" s="42">
        <f>E15-L15</f>
        <v>21120</v>
      </c>
      <c r="N15" s="42">
        <f>M15</f>
        <v>21120</v>
      </c>
      <c r="O15" s="76" t="s">
        <v>39</v>
      </c>
      <c r="P15" s="77">
        <f>C15</f>
        <v>5280</v>
      </c>
      <c r="Q15" s="78" t="s">
        <v>30</v>
      </c>
      <c r="R15" s="79">
        <f>J6</f>
        <v>4</v>
      </c>
      <c r="S15" s="80" t="s">
        <v>31</v>
      </c>
      <c r="T15" s="81">
        <f>P15*R15</f>
        <v>21120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:E17" si="1">C16*D16</f>
        <v>190000</v>
      </c>
      <c r="F16" s="88" t="str">
        <f>B16</f>
        <v>입장료</v>
      </c>
      <c r="G16" s="86"/>
      <c r="H16" s="89">
        <f t="shared" si="0"/>
        <v>2000</v>
      </c>
      <c r="I16" s="90" t="s">
        <v>30</v>
      </c>
      <c r="J16" s="91">
        <f>J15</f>
        <v>91</v>
      </c>
      <c r="K16" s="92"/>
      <c r="L16" s="87">
        <f t="shared" ref="L16:L18" si="2">H16*J16</f>
        <v>182000</v>
      </c>
      <c r="M16" s="93">
        <f>E16-L16</f>
        <v>8000</v>
      </c>
      <c r="N16" s="93">
        <f>M16</f>
        <v>8000</v>
      </c>
      <c r="O16" s="94" t="s">
        <v>39</v>
      </c>
      <c r="P16" s="95">
        <f t="shared" ref="P16:P17" si="3">C16</f>
        <v>2000</v>
      </c>
      <c r="Q16" s="96" t="s">
        <v>30</v>
      </c>
      <c r="R16" s="97">
        <f>R15</f>
        <v>4</v>
      </c>
      <c r="S16" s="98" t="s">
        <v>31</v>
      </c>
      <c r="T16" s="99">
        <f>P16*R16</f>
        <v>8000</v>
      </c>
      <c r="U16" s="13"/>
      <c r="V16" s="13"/>
    </row>
    <row r="17" spans="2:22" s="12" customFormat="1" ht="18" customHeight="1">
      <c r="B17" s="84" t="s">
        <v>29</v>
      </c>
      <c r="C17" s="85">
        <v>4000</v>
      </c>
      <c r="D17" s="86">
        <v>95</v>
      </c>
      <c r="E17" s="93">
        <f t="shared" si="1"/>
        <v>380000</v>
      </c>
      <c r="F17" s="88" t="str">
        <f>B17</f>
        <v>점심</v>
      </c>
      <c r="G17" s="86"/>
      <c r="H17" s="89">
        <f t="shared" si="0"/>
        <v>4000</v>
      </c>
      <c r="I17" s="90" t="s">
        <v>30</v>
      </c>
      <c r="J17" s="91">
        <f>J15</f>
        <v>91</v>
      </c>
      <c r="K17" s="92"/>
      <c r="L17" s="87">
        <f t="shared" si="2"/>
        <v>364000</v>
      </c>
      <c r="M17" s="93">
        <f>E17-L17</f>
        <v>16000</v>
      </c>
      <c r="N17" s="93">
        <f>M17</f>
        <v>16000</v>
      </c>
      <c r="O17" s="94" t="s">
        <v>39</v>
      </c>
      <c r="P17" s="95">
        <f t="shared" si="3"/>
        <v>4000</v>
      </c>
      <c r="Q17" s="96" t="s">
        <v>30</v>
      </c>
      <c r="R17" s="97">
        <f>R15</f>
        <v>4</v>
      </c>
      <c r="S17" s="98" t="s">
        <v>31</v>
      </c>
      <c r="T17" s="99">
        <f>P17*R17</f>
        <v>16000</v>
      </c>
      <c r="U17" s="13"/>
      <c r="V17" s="13"/>
    </row>
    <row r="18" spans="2:22" s="12" customFormat="1" ht="30.75" customHeight="1">
      <c r="B18" s="167" t="s">
        <v>139</v>
      </c>
      <c r="C18" s="85">
        <v>5280</v>
      </c>
      <c r="D18" s="86">
        <v>1</v>
      </c>
      <c r="E18" s="93">
        <f>C18</f>
        <v>5280</v>
      </c>
      <c r="F18" s="245" t="s">
        <v>139</v>
      </c>
      <c r="G18" s="246"/>
      <c r="H18" s="89">
        <f t="shared" si="0"/>
        <v>5280</v>
      </c>
      <c r="I18" s="90" t="s">
        <v>30</v>
      </c>
      <c r="J18" s="91">
        <f>D18</f>
        <v>1</v>
      </c>
      <c r="K18" s="92"/>
      <c r="L18" s="87">
        <f t="shared" si="2"/>
        <v>5280</v>
      </c>
      <c r="M18" s="93"/>
      <c r="N18" s="93"/>
      <c r="O18" s="94"/>
      <c r="P18" s="95"/>
      <c r="Q18" s="96"/>
      <c r="R18" s="97"/>
      <c r="S18" s="98"/>
      <c r="T18" s="99"/>
      <c r="U18" s="13"/>
      <c r="V18" s="13"/>
    </row>
    <row r="19" spans="2:22" s="12" customFormat="1" ht="24.75" customHeight="1">
      <c r="B19" s="167" t="s">
        <v>140</v>
      </c>
      <c r="C19" s="85">
        <v>2000</v>
      </c>
      <c r="D19" s="86">
        <v>1</v>
      </c>
      <c r="E19" s="93">
        <f t="shared" ref="E19:E20" si="4">C19</f>
        <v>2000</v>
      </c>
      <c r="F19" s="245" t="s">
        <v>140</v>
      </c>
      <c r="G19" s="246"/>
      <c r="H19" s="89">
        <f t="shared" si="0"/>
        <v>2000</v>
      </c>
      <c r="I19" s="90" t="s">
        <v>30</v>
      </c>
      <c r="J19" s="91">
        <f t="shared" ref="J19:J20" si="5">D19</f>
        <v>1</v>
      </c>
      <c r="K19" s="92"/>
      <c r="L19" s="87">
        <f t="shared" ref="L19:L20" si="6">H19*J19</f>
        <v>2000</v>
      </c>
      <c r="M19" s="93"/>
      <c r="N19" s="93"/>
      <c r="O19" s="94"/>
      <c r="P19" s="95"/>
      <c r="Q19" s="96"/>
      <c r="R19" s="97"/>
      <c r="S19" s="98"/>
      <c r="T19" s="99"/>
      <c r="U19" s="13"/>
      <c r="V19" s="13"/>
    </row>
    <row r="20" spans="2:22" s="12" customFormat="1" ht="24.75" customHeight="1">
      <c r="B20" s="203" t="s">
        <v>141</v>
      </c>
      <c r="C20" s="101">
        <v>4000</v>
      </c>
      <c r="D20" s="102">
        <v>1</v>
      </c>
      <c r="E20" s="109">
        <f t="shared" si="4"/>
        <v>4000</v>
      </c>
      <c r="F20" s="249" t="s">
        <v>141</v>
      </c>
      <c r="G20" s="250"/>
      <c r="H20" s="105">
        <f t="shared" si="0"/>
        <v>4000</v>
      </c>
      <c r="I20" s="90" t="s">
        <v>30</v>
      </c>
      <c r="J20" s="91">
        <f t="shared" si="5"/>
        <v>1</v>
      </c>
      <c r="K20" s="92"/>
      <c r="L20" s="87">
        <f t="shared" si="6"/>
        <v>4000</v>
      </c>
      <c r="M20" s="109"/>
      <c r="N20" s="109"/>
      <c r="O20" s="110"/>
      <c r="P20" s="111"/>
      <c r="Q20" s="112"/>
      <c r="R20" s="113"/>
      <c r="S20" s="114"/>
      <c r="T20" s="115"/>
      <c r="U20" s="13"/>
      <c r="V20" s="13"/>
    </row>
    <row r="21" spans="2:22" s="12" customFormat="1" ht="18.75" customHeight="1">
      <c r="B21" s="9" t="s">
        <v>2</v>
      </c>
      <c r="C21" s="33"/>
      <c r="D21" s="146">
        <f>D15+D18</f>
        <v>96</v>
      </c>
      <c r="E21" s="33">
        <f>SUM(E15:E20)</f>
        <v>1082880</v>
      </c>
      <c r="F21" s="234" t="s">
        <v>2</v>
      </c>
      <c r="G21" s="233"/>
      <c r="H21" s="133"/>
      <c r="I21" s="46"/>
      <c r="J21" s="140">
        <f>J15+J18</f>
        <v>92</v>
      </c>
      <c r="K21" s="132"/>
      <c r="L21" s="7">
        <f>SUM(L15:L20)</f>
        <v>1037760</v>
      </c>
      <c r="M21" s="7">
        <f>SUM(M15:M20)</f>
        <v>45120</v>
      </c>
      <c r="N21" s="7">
        <f>SUM(N15:N20)</f>
        <v>45120</v>
      </c>
      <c r="O21" s="55"/>
      <c r="P21" s="56"/>
      <c r="Q21" s="56"/>
      <c r="R21" s="56"/>
      <c r="S21" s="56"/>
      <c r="T21" s="57">
        <f>SUM(T15:T20)</f>
        <v>45120</v>
      </c>
      <c r="U21" s="13"/>
      <c r="V21" s="13"/>
    </row>
    <row r="22" spans="2:22" s="12" customFormat="1" ht="17.100000000000001" customHeight="1">
      <c r="B22" s="15" t="s">
        <v>4</v>
      </c>
      <c r="C22" s="32">
        <f>H22+H23</f>
        <v>15280</v>
      </c>
      <c r="D22" s="14">
        <v>9</v>
      </c>
      <c r="E22" s="14">
        <f>C22*D22</f>
        <v>137520</v>
      </c>
      <c r="F22" s="242" t="s">
        <v>3</v>
      </c>
      <c r="G22" s="242"/>
      <c r="H22" s="65">
        <v>5280</v>
      </c>
      <c r="I22" s="35" t="s">
        <v>30</v>
      </c>
      <c r="J22" s="68">
        <f>D22</f>
        <v>9</v>
      </c>
      <c r="K22" s="31" t="s">
        <v>31</v>
      </c>
      <c r="L22" s="14">
        <f>H22*J22</f>
        <v>47520</v>
      </c>
      <c r="M22" s="34">
        <v>0</v>
      </c>
      <c r="N22" s="14">
        <v>0</v>
      </c>
      <c r="O22" s="58"/>
      <c r="P22" s="59"/>
      <c r="Q22" s="59"/>
      <c r="R22" s="59"/>
      <c r="S22" s="59"/>
      <c r="T22" s="60"/>
      <c r="U22" s="13"/>
      <c r="V22" s="13"/>
    </row>
    <row r="23" spans="2:22" s="6" customFormat="1" ht="17.100000000000001" customHeight="1">
      <c r="B23" s="11"/>
      <c r="C23" s="10"/>
      <c r="D23" s="10"/>
      <c r="E23" s="10"/>
      <c r="F23" s="243" t="s">
        <v>17</v>
      </c>
      <c r="G23" s="244"/>
      <c r="H23" s="66">
        <v>10000</v>
      </c>
      <c r="I23" s="36" t="s">
        <v>30</v>
      </c>
      <c r="J23" s="69">
        <f>J22</f>
        <v>9</v>
      </c>
      <c r="K23" s="135" t="s">
        <v>31</v>
      </c>
      <c r="L23" s="10">
        <f>H23*J23</f>
        <v>90000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SUM(C22:C23)</f>
        <v>15280</v>
      </c>
      <c r="D24" s="7">
        <f>SUM(D22:D23)</f>
        <v>9</v>
      </c>
      <c r="E24" s="7">
        <f>SUM(E22:E23)</f>
        <v>137520</v>
      </c>
      <c r="F24" s="234" t="s">
        <v>2</v>
      </c>
      <c r="G24" s="233"/>
      <c r="H24" s="133"/>
      <c r="I24" s="46"/>
      <c r="J24" s="134">
        <f>J22</f>
        <v>9</v>
      </c>
      <c r="K24" s="132"/>
      <c r="L24" s="7">
        <f>SUM(L22:L23)</f>
        <v>137520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32" t="s">
        <v>1</v>
      </c>
      <c r="C25" s="233"/>
      <c r="D25" s="7">
        <f>D21+D24</f>
        <v>105</v>
      </c>
      <c r="E25" s="7">
        <f>E21+E24</f>
        <v>1220400</v>
      </c>
      <c r="F25" s="234" t="s">
        <v>0</v>
      </c>
      <c r="G25" s="235"/>
      <c r="H25" s="235"/>
      <c r="I25" s="235"/>
      <c r="J25" s="235"/>
      <c r="K25" s="235"/>
      <c r="L25" s="7">
        <f>L21+L24</f>
        <v>1175280</v>
      </c>
      <c r="M25" s="7">
        <f t="shared" ref="M25:N25" si="7">M21+M24</f>
        <v>45120</v>
      </c>
      <c r="N25" s="7">
        <f t="shared" si="7"/>
        <v>45120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24">
    <mergeCell ref="F23:G23"/>
    <mergeCell ref="F24:G24"/>
    <mergeCell ref="B25:C25"/>
    <mergeCell ref="F25:K25"/>
    <mergeCell ref="O13:T14"/>
    <mergeCell ref="F14:G14"/>
    <mergeCell ref="H14:K14"/>
    <mergeCell ref="F15:G15"/>
    <mergeCell ref="F21:G21"/>
    <mergeCell ref="F22:G22"/>
    <mergeCell ref="B13:B14"/>
    <mergeCell ref="C13:E13"/>
    <mergeCell ref="F13:L13"/>
    <mergeCell ref="M13:M14"/>
    <mergeCell ref="N13:N14"/>
    <mergeCell ref="F20:G20"/>
    <mergeCell ref="F19:G19"/>
    <mergeCell ref="F18:G18"/>
    <mergeCell ref="G5:I5"/>
    <mergeCell ref="D5:E5"/>
    <mergeCell ref="B1:T1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C17" sqref="C17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110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121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131</v>
      </c>
      <c r="C5" s="116">
        <f>F5+J5</f>
        <v>89</v>
      </c>
      <c r="D5" s="248" t="s">
        <v>101</v>
      </c>
      <c r="E5" s="248"/>
      <c r="F5" s="82">
        <f>J15</f>
        <v>88</v>
      </c>
      <c r="G5" s="247" t="s">
        <v>104</v>
      </c>
      <c r="H5" s="247"/>
      <c r="I5" s="247"/>
      <c r="J5" s="116">
        <f>J17</f>
        <v>1</v>
      </c>
      <c r="L5" s="145" t="s">
        <v>40</v>
      </c>
      <c r="N5" s="51"/>
      <c r="T5" s="50"/>
      <c r="U5" s="20"/>
      <c r="V5" s="20"/>
    </row>
    <row r="6" spans="2:22" s="19" customFormat="1" ht="17.100000000000001" customHeight="1">
      <c r="B6" s="183" t="s">
        <v>100</v>
      </c>
      <c r="C6" s="116">
        <f>E7+H7</f>
        <v>96</v>
      </c>
      <c r="E6" s="141" t="s">
        <v>42</v>
      </c>
      <c r="F6" s="217">
        <f>J6+N6</f>
        <v>7</v>
      </c>
      <c r="G6" s="217"/>
      <c r="H6" s="82" t="s">
        <v>43</v>
      </c>
      <c r="I6" s="22"/>
      <c r="J6" s="217">
        <v>7</v>
      </c>
      <c r="K6" s="217"/>
      <c r="L6" s="218" t="s">
        <v>105</v>
      </c>
      <c r="M6" s="218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83" t="s">
        <v>107</v>
      </c>
      <c r="D7" s="142" t="s">
        <v>106</v>
      </c>
      <c r="E7" s="82">
        <v>95</v>
      </c>
      <c r="F7" s="143" t="s">
        <v>108</v>
      </c>
      <c r="H7" s="82">
        <v>1</v>
      </c>
      <c r="K7" s="182"/>
      <c r="L7" s="184"/>
      <c r="M7" s="184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122</v>
      </c>
      <c r="C9" s="183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36" t="s">
        <v>15</v>
      </c>
      <c r="C13" s="238" t="s">
        <v>14</v>
      </c>
      <c r="D13" s="238"/>
      <c r="E13" s="238"/>
      <c r="F13" s="239" t="s">
        <v>13</v>
      </c>
      <c r="G13" s="239"/>
      <c r="H13" s="239"/>
      <c r="I13" s="239"/>
      <c r="J13" s="239"/>
      <c r="K13" s="239"/>
      <c r="L13" s="239"/>
      <c r="M13" s="219" t="s">
        <v>12</v>
      </c>
      <c r="N13" s="219" t="s">
        <v>11</v>
      </c>
      <c r="O13" s="221" t="s">
        <v>10</v>
      </c>
      <c r="P13" s="222"/>
      <c r="Q13" s="222"/>
      <c r="R13" s="222"/>
      <c r="S13" s="222"/>
      <c r="T13" s="223"/>
      <c r="U13" s="5"/>
      <c r="V13" s="5"/>
    </row>
    <row r="14" spans="2:22" s="16" customFormat="1" ht="17.100000000000001" customHeight="1">
      <c r="B14" s="237"/>
      <c r="C14" s="18" t="s">
        <v>9</v>
      </c>
      <c r="D14" s="17" t="s">
        <v>8</v>
      </c>
      <c r="E14" s="28" t="s">
        <v>23</v>
      </c>
      <c r="F14" s="227" t="s">
        <v>7</v>
      </c>
      <c r="G14" s="228"/>
      <c r="H14" s="229" t="s">
        <v>6</v>
      </c>
      <c r="I14" s="230"/>
      <c r="J14" s="230"/>
      <c r="K14" s="231"/>
      <c r="L14" s="17" t="s">
        <v>5</v>
      </c>
      <c r="M14" s="220"/>
      <c r="N14" s="220"/>
      <c r="O14" s="224"/>
      <c r="P14" s="225"/>
      <c r="Q14" s="225"/>
      <c r="R14" s="225"/>
      <c r="S14" s="225"/>
      <c r="T14" s="226"/>
      <c r="U14" s="5"/>
      <c r="V14" s="5"/>
    </row>
    <row r="15" spans="2:22" s="12" customFormat="1" ht="18" customHeight="1">
      <c r="B15" s="39" t="s">
        <v>22</v>
      </c>
      <c r="C15" s="40">
        <v>6570</v>
      </c>
      <c r="D15" s="41">
        <v>95</v>
      </c>
      <c r="E15" s="42">
        <f>C15*D15</f>
        <v>624150</v>
      </c>
      <c r="F15" s="240" t="str">
        <f>B15</f>
        <v>차량비(원아)</v>
      </c>
      <c r="G15" s="241"/>
      <c r="H15" s="64">
        <f>C15</f>
        <v>6570</v>
      </c>
      <c r="I15" s="43" t="s">
        <v>30</v>
      </c>
      <c r="J15" s="67">
        <v>88</v>
      </c>
      <c r="K15" s="44"/>
      <c r="L15" s="45">
        <f>H15*J15</f>
        <v>578160</v>
      </c>
      <c r="M15" s="42">
        <f>E15-L15</f>
        <v>45990</v>
      </c>
      <c r="N15" s="42">
        <f>M15</f>
        <v>45990</v>
      </c>
      <c r="O15" s="76" t="s">
        <v>39</v>
      </c>
      <c r="P15" s="77">
        <f>C15</f>
        <v>6570</v>
      </c>
      <c r="Q15" s="78" t="s">
        <v>123</v>
      </c>
      <c r="R15" s="79">
        <f>J6</f>
        <v>7</v>
      </c>
      <c r="S15" s="80" t="s">
        <v>31</v>
      </c>
      <c r="T15" s="81">
        <f>P15*R15</f>
        <v>45990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" si="0">C16*D16</f>
        <v>190000</v>
      </c>
      <c r="F16" s="88" t="str">
        <f>B16</f>
        <v>입장료</v>
      </c>
      <c r="G16" s="86"/>
      <c r="H16" s="89">
        <f>C16</f>
        <v>2000</v>
      </c>
      <c r="I16" s="90" t="s">
        <v>30</v>
      </c>
      <c r="J16" s="91">
        <f>J15</f>
        <v>88</v>
      </c>
      <c r="K16" s="92"/>
      <c r="L16" s="87">
        <f t="shared" ref="L16:L18" si="1">H16*J16</f>
        <v>176000</v>
      </c>
      <c r="M16" s="93">
        <f>E16-L16</f>
        <v>14000</v>
      </c>
      <c r="N16" s="93">
        <f>M16</f>
        <v>14000</v>
      </c>
      <c r="O16" s="94" t="s">
        <v>124</v>
      </c>
      <c r="P16" s="95">
        <f t="shared" ref="P16" si="2">C16</f>
        <v>2000</v>
      </c>
      <c r="Q16" s="96" t="s">
        <v>125</v>
      </c>
      <c r="R16" s="97">
        <f>R15</f>
        <v>7</v>
      </c>
      <c r="S16" s="98" t="s">
        <v>31</v>
      </c>
      <c r="T16" s="99">
        <f>P16*R16</f>
        <v>14000</v>
      </c>
      <c r="U16" s="13"/>
      <c r="V16" s="13"/>
    </row>
    <row r="17" spans="2:22" s="12" customFormat="1" ht="32.25" customHeight="1">
      <c r="B17" s="167" t="s">
        <v>112</v>
      </c>
      <c r="C17" s="85">
        <f>C15</f>
        <v>6570</v>
      </c>
      <c r="D17" s="86">
        <v>1</v>
      </c>
      <c r="E17" s="169">
        <f>C17</f>
        <v>6570</v>
      </c>
      <c r="F17" s="170" t="s">
        <v>112</v>
      </c>
      <c r="G17" s="86"/>
      <c r="H17" s="89">
        <f>C17</f>
        <v>6570</v>
      </c>
      <c r="I17" s="90" t="s">
        <v>30</v>
      </c>
      <c r="J17" s="91">
        <f>D17</f>
        <v>1</v>
      </c>
      <c r="K17" s="92"/>
      <c r="L17" s="87">
        <f t="shared" si="1"/>
        <v>6570</v>
      </c>
      <c r="M17" s="93">
        <f>E17-L17</f>
        <v>0</v>
      </c>
      <c r="N17" s="93">
        <f>M17</f>
        <v>0</v>
      </c>
      <c r="O17" s="94"/>
      <c r="P17" s="95"/>
      <c r="Q17" s="96"/>
      <c r="R17" s="97"/>
      <c r="S17" s="98"/>
      <c r="T17" s="99"/>
      <c r="U17" s="13"/>
      <c r="V17" s="13"/>
    </row>
    <row r="18" spans="2:22" s="12" customFormat="1" ht="30" customHeight="1">
      <c r="B18" s="168" t="s">
        <v>126</v>
      </c>
      <c r="C18" s="156">
        <f>C16</f>
        <v>2000</v>
      </c>
      <c r="D18" s="181">
        <v>1</v>
      </c>
      <c r="E18" s="169">
        <f>C18</f>
        <v>2000</v>
      </c>
      <c r="F18" s="171" t="s">
        <v>113</v>
      </c>
      <c r="G18" s="181"/>
      <c r="H18" s="157">
        <f>C18</f>
        <v>2000</v>
      </c>
      <c r="I18" s="158" t="s">
        <v>114</v>
      </c>
      <c r="J18" s="159">
        <f>D18</f>
        <v>1</v>
      </c>
      <c r="K18" s="160"/>
      <c r="L18" s="87">
        <f t="shared" si="1"/>
        <v>2000</v>
      </c>
      <c r="M18" s="93">
        <f>E18-L18</f>
        <v>0</v>
      </c>
      <c r="N18" s="93">
        <f>M18</f>
        <v>0</v>
      </c>
      <c r="O18" s="161"/>
      <c r="P18" s="162"/>
      <c r="Q18" s="163"/>
      <c r="R18" s="164"/>
      <c r="S18" s="165"/>
      <c r="T18" s="166"/>
      <c r="U18" s="13"/>
      <c r="V18" s="13"/>
    </row>
    <row r="19" spans="2:22" s="12" customFormat="1" ht="18.75" customHeight="1">
      <c r="B19" s="9" t="s">
        <v>2</v>
      </c>
      <c r="C19" s="33"/>
      <c r="D19" s="146">
        <f>D15+D17</f>
        <v>96</v>
      </c>
      <c r="E19" s="33">
        <f>SUM(E15:E18)</f>
        <v>822720</v>
      </c>
      <c r="F19" s="234" t="s">
        <v>2</v>
      </c>
      <c r="G19" s="233"/>
      <c r="H19" s="177"/>
      <c r="I19" s="46"/>
      <c r="J19" s="140">
        <f>J15+J17</f>
        <v>89</v>
      </c>
      <c r="K19" s="176"/>
      <c r="L19" s="7">
        <f>SUM(L15:L18)</f>
        <v>762730</v>
      </c>
      <c r="M19" s="7">
        <f t="shared" ref="M19:N19" si="3">SUM(M15:M18)</f>
        <v>59990</v>
      </c>
      <c r="N19" s="7">
        <f t="shared" si="3"/>
        <v>59990</v>
      </c>
      <c r="O19" s="55"/>
      <c r="P19" s="56"/>
      <c r="Q19" s="56"/>
      <c r="R19" s="56"/>
      <c r="S19" s="56"/>
      <c r="T19" s="57">
        <f>SUM(T15:T18)</f>
        <v>59990</v>
      </c>
      <c r="U19" s="13"/>
      <c r="V19" s="13"/>
    </row>
    <row r="20" spans="2:22" s="12" customFormat="1" ht="17.100000000000001" customHeight="1">
      <c r="B20" s="15" t="s">
        <v>4</v>
      </c>
      <c r="C20" s="32">
        <f>H20+H21+H22</f>
        <v>23230</v>
      </c>
      <c r="D20" s="14">
        <v>9</v>
      </c>
      <c r="E20" s="14">
        <f>C20*D20</f>
        <v>209070</v>
      </c>
      <c r="F20" s="242" t="s">
        <v>3</v>
      </c>
      <c r="G20" s="242"/>
      <c r="H20" s="65">
        <v>6570</v>
      </c>
      <c r="I20" s="35" t="s">
        <v>30</v>
      </c>
      <c r="J20" s="68">
        <f>D20</f>
        <v>9</v>
      </c>
      <c r="K20" s="31" t="s">
        <v>31</v>
      </c>
      <c r="L20" s="14">
        <f>H20*J20</f>
        <v>59130</v>
      </c>
      <c r="M20" s="34">
        <v>0</v>
      </c>
      <c r="N20" s="14">
        <v>0</v>
      </c>
      <c r="O20" s="58"/>
      <c r="P20" s="59"/>
      <c r="Q20" s="59"/>
      <c r="R20" s="59"/>
      <c r="S20" s="59"/>
      <c r="T20" s="60"/>
      <c r="U20" s="13"/>
      <c r="V20" s="13"/>
    </row>
    <row r="21" spans="2:22" s="6" customFormat="1" ht="17.100000000000001" customHeight="1">
      <c r="B21" s="11"/>
      <c r="C21" s="10"/>
      <c r="D21" s="10"/>
      <c r="E21" s="10"/>
      <c r="F21" s="251" t="s">
        <v>17</v>
      </c>
      <c r="G21" s="252"/>
      <c r="H21" s="66">
        <v>10000</v>
      </c>
      <c r="I21" s="36" t="s">
        <v>30</v>
      </c>
      <c r="J21" s="69">
        <f>J20</f>
        <v>9</v>
      </c>
      <c r="K21" s="179" t="s">
        <v>127</v>
      </c>
      <c r="L21" s="10">
        <f>H21*J21</f>
        <v>90000</v>
      </c>
      <c r="M21" s="10"/>
      <c r="N21" s="10"/>
      <c r="O21" s="53"/>
      <c r="P21" s="54"/>
      <c r="Q21" s="54"/>
      <c r="R21" s="54"/>
      <c r="S21" s="54"/>
      <c r="T21" s="61"/>
      <c r="U21" s="5"/>
      <c r="V21" s="5"/>
    </row>
    <row r="22" spans="2:22" s="6" customFormat="1" ht="17.100000000000001" customHeight="1">
      <c r="B22" s="11"/>
      <c r="C22" s="10"/>
      <c r="D22" s="10"/>
      <c r="E22" s="10"/>
      <c r="F22" s="180" t="s">
        <v>128</v>
      </c>
      <c r="G22" s="181"/>
      <c r="H22" s="66">
        <v>6660</v>
      </c>
      <c r="I22" s="36" t="s">
        <v>125</v>
      </c>
      <c r="J22" s="69">
        <v>9</v>
      </c>
      <c r="K22" s="38" t="s">
        <v>127</v>
      </c>
      <c r="L22" s="10">
        <f>H22*J22</f>
        <v>59940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4" customFormat="1" ht="17.100000000000001" customHeight="1">
      <c r="B23" s="9" t="s">
        <v>129</v>
      </c>
      <c r="C23" s="8">
        <f>SUM(C20:C22)</f>
        <v>23230</v>
      </c>
      <c r="D23" s="8">
        <f t="shared" ref="D23:E23" si="4">SUM(D20:D22)</f>
        <v>9</v>
      </c>
      <c r="E23" s="8">
        <f t="shared" si="4"/>
        <v>209070</v>
      </c>
      <c r="F23" s="234" t="s">
        <v>2</v>
      </c>
      <c r="G23" s="233"/>
      <c r="H23" s="177"/>
      <c r="I23" s="46"/>
      <c r="J23" s="178">
        <f>J20</f>
        <v>9</v>
      </c>
      <c r="K23" s="176"/>
      <c r="L23" s="7">
        <f>SUM(L20:L22)</f>
        <v>209070</v>
      </c>
      <c r="M23" s="7">
        <v>0</v>
      </c>
      <c r="N23" s="7">
        <v>0</v>
      </c>
      <c r="O23" s="55"/>
      <c r="P23" s="56"/>
      <c r="Q23" s="56"/>
      <c r="R23" s="56"/>
      <c r="S23" s="56"/>
      <c r="T23" s="57"/>
      <c r="U23" s="5"/>
      <c r="V23" s="5"/>
    </row>
    <row r="24" spans="2:22" s="4" customFormat="1" ht="17.100000000000001" customHeight="1">
      <c r="B24" s="232" t="s">
        <v>130</v>
      </c>
      <c r="C24" s="233"/>
      <c r="D24" s="7">
        <f>D19+D23</f>
        <v>105</v>
      </c>
      <c r="E24" s="7">
        <f>E19+E23</f>
        <v>1031790</v>
      </c>
      <c r="F24" s="234" t="s">
        <v>0</v>
      </c>
      <c r="G24" s="235"/>
      <c r="H24" s="233"/>
      <c r="I24" s="172"/>
      <c r="J24" s="172">
        <f>J19+J23</f>
        <v>98</v>
      </c>
      <c r="K24" s="172"/>
      <c r="L24" s="7">
        <f>L19+L23</f>
        <v>971800</v>
      </c>
      <c r="M24" s="7">
        <f t="shared" ref="M24:N24" si="5">M19+M23</f>
        <v>59990</v>
      </c>
      <c r="N24" s="7">
        <f t="shared" si="5"/>
        <v>59990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49"/>
      <c r="P25" s="49"/>
      <c r="Q25" s="49"/>
      <c r="R25" s="49"/>
      <c r="S25" s="49"/>
      <c r="T25" s="50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1:T1"/>
    <mergeCell ref="D5:E5"/>
    <mergeCell ref="G5:I5"/>
    <mergeCell ref="F6:G6"/>
    <mergeCell ref="J6:K6"/>
    <mergeCell ref="L6:M6"/>
    <mergeCell ref="M13:M14"/>
    <mergeCell ref="N13:N14"/>
    <mergeCell ref="O13:T14"/>
    <mergeCell ref="F14:G14"/>
    <mergeCell ref="H14:K14"/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6" sqref="F6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110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117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75</v>
      </c>
      <c r="D5" s="185" t="s">
        <v>101</v>
      </c>
      <c r="E5" s="82">
        <f>J16</f>
        <v>75</v>
      </c>
      <c r="F5" s="185" t="s">
        <v>104</v>
      </c>
      <c r="G5" s="217">
        <f>J18</f>
        <v>0</v>
      </c>
      <c r="H5" s="217"/>
      <c r="I5" s="186" t="s">
        <v>102</v>
      </c>
      <c r="N5" s="51"/>
      <c r="T5" s="50"/>
      <c r="U5" s="20"/>
      <c r="V5" s="20"/>
    </row>
    <row r="6" spans="2:22" s="19" customFormat="1" ht="17.100000000000001" customHeight="1">
      <c r="B6" s="174" t="s">
        <v>119</v>
      </c>
      <c r="C6" s="82">
        <f>E6+G6</f>
        <v>3</v>
      </c>
      <c r="D6" s="82" t="s">
        <v>43</v>
      </c>
      <c r="E6" s="82">
        <f>R16</f>
        <v>3</v>
      </c>
      <c r="F6" s="185" t="s">
        <v>104</v>
      </c>
      <c r="G6" s="217">
        <f>R18</f>
        <v>0</v>
      </c>
      <c r="H6" s="217"/>
      <c r="I6" s="186" t="s">
        <v>40</v>
      </c>
      <c r="K6" s="173"/>
      <c r="L6" s="175"/>
      <c r="M6" s="17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54" t="s">
        <v>100</v>
      </c>
      <c r="C7" s="82">
        <f>E8+H8</f>
        <v>78</v>
      </c>
      <c r="E7" s="141"/>
      <c r="I7" s="22"/>
      <c r="L7" s="218"/>
      <c r="M7" s="218"/>
      <c r="N7" s="82"/>
      <c r="O7" s="82"/>
      <c r="P7" s="83"/>
      <c r="T7" s="50"/>
      <c r="U7" s="20"/>
      <c r="V7" s="20"/>
    </row>
    <row r="8" spans="2:22" s="19" customFormat="1" ht="17.100000000000001" customHeight="1">
      <c r="B8" s="154" t="s">
        <v>107</v>
      </c>
      <c r="D8" s="142" t="s">
        <v>106</v>
      </c>
      <c r="E8" s="82">
        <f>D16</f>
        <v>78</v>
      </c>
      <c r="F8" s="143" t="s">
        <v>108</v>
      </c>
      <c r="H8" s="82">
        <f>D18</f>
        <v>0</v>
      </c>
      <c r="K8" s="153"/>
      <c r="L8" s="155"/>
      <c r="M8" s="15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36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118</v>
      </c>
      <c r="C10" s="15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36" t="s">
        <v>15</v>
      </c>
      <c r="C14" s="238" t="s">
        <v>14</v>
      </c>
      <c r="D14" s="238"/>
      <c r="E14" s="238"/>
      <c r="F14" s="239" t="s">
        <v>13</v>
      </c>
      <c r="G14" s="239"/>
      <c r="H14" s="239"/>
      <c r="I14" s="239"/>
      <c r="J14" s="239"/>
      <c r="K14" s="239"/>
      <c r="L14" s="239"/>
      <c r="M14" s="219" t="s">
        <v>12</v>
      </c>
      <c r="N14" s="219" t="s">
        <v>11</v>
      </c>
      <c r="O14" s="221" t="s">
        <v>10</v>
      </c>
      <c r="P14" s="222"/>
      <c r="Q14" s="222"/>
      <c r="R14" s="222"/>
      <c r="S14" s="222"/>
      <c r="T14" s="223"/>
      <c r="U14" s="5"/>
      <c r="V14" s="5"/>
    </row>
    <row r="15" spans="2:22" s="16" customFormat="1" ht="17.100000000000001" customHeight="1">
      <c r="B15" s="237"/>
      <c r="C15" s="18" t="s">
        <v>9</v>
      </c>
      <c r="D15" s="17" t="s">
        <v>8</v>
      </c>
      <c r="E15" s="28" t="s">
        <v>23</v>
      </c>
      <c r="F15" s="227" t="s">
        <v>7</v>
      </c>
      <c r="G15" s="228"/>
      <c r="H15" s="229" t="s">
        <v>6</v>
      </c>
      <c r="I15" s="230"/>
      <c r="J15" s="230"/>
      <c r="K15" s="231"/>
      <c r="L15" s="17" t="s">
        <v>5</v>
      </c>
      <c r="M15" s="220"/>
      <c r="N15" s="220"/>
      <c r="O15" s="224"/>
      <c r="P15" s="225"/>
      <c r="Q15" s="225"/>
      <c r="R15" s="225"/>
      <c r="S15" s="225"/>
      <c r="T15" s="226"/>
      <c r="U15" s="5"/>
      <c r="V15" s="5"/>
    </row>
    <row r="16" spans="2:22" s="12" customFormat="1" ht="18" customHeight="1">
      <c r="B16" s="39" t="s">
        <v>22</v>
      </c>
      <c r="C16" s="40">
        <v>5280</v>
      </c>
      <c r="D16" s="41">
        <v>78</v>
      </c>
      <c r="E16" s="42">
        <f>C16*D16</f>
        <v>411840</v>
      </c>
      <c r="F16" s="240" t="str">
        <f>B16</f>
        <v>차량비(원아)</v>
      </c>
      <c r="G16" s="241"/>
      <c r="H16" s="64">
        <f>C16</f>
        <v>5280</v>
      </c>
      <c r="I16" s="43" t="s">
        <v>30</v>
      </c>
      <c r="J16" s="67">
        <f>D16-R16</f>
        <v>75</v>
      </c>
      <c r="K16" s="44"/>
      <c r="L16" s="45">
        <f>H16*J16</f>
        <v>396000</v>
      </c>
      <c r="M16" s="42">
        <f>E16-L16</f>
        <v>15840</v>
      </c>
      <c r="N16" s="42">
        <f>M16</f>
        <v>15840</v>
      </c>
      <c r="O16" s="76" t="s">
        <v>39</v>
      </c>
      <c r="P16" s="77">
        <f>C16</f>
        <v>5280</v>
      </c>
      <c r="Q16" s="78" t="s">
        <v>30</v>
      </c>
      <c r="R16" s="79">
        <v>3</v>
      </c>
      <c r="S16" s="80" t="s">
        <v>31</v>
      </c>
      <c r="T16" s="81">
        <f>P16*R16</f>
        <v>15840</v>
      </c>
      <c r="U16" s="13"/>
      <c r="V16" s="13"/>
    </row>
    <row r="17" spans="2:22" s="12" customFormat="1" ht="18" customHeight="1">
      <c r="B17" s="84" t="s">
        <v>28</v>
      </c>
      <c r="C17" s="85">
        <v>2000</v>
      </c>
      <c r="D17" s="86">
        <v>78</v>
      </c>
      <c r="E17" s="93">
        <f t="shared" ref="E17" si="0">C17*D17</f>
        <v>156000</v>
      </c>
      <c r="F17" s="88" t="str">
        <f>B17</f>
        <v>입장료</v>
      </c>
      <c r="G17" s="86"/>
      <c r="H17" s="89">
        <f>C17</f>
        <v>2000</v>
      </c>
      <c r="I17" s="90" t="s">
        <v>30</v>
      </c>
      <c r="J17" s="91">
        <f>J16</f>
        <v>75</v>
      </c>
      <c r="K17" s="92"/>
      <c r="L17" s="87">
        <f t="shared" ref="L17:L19" si="1">H17*J17</f>
        <v>150000</v>
      </c>
      <c r="M17" s="93">
        <f>E17-L17</f>
        <v>6000</v>
      </c>
      <c r="N17" s="93">
        <f>M17</f>
        <v>6000</v>
      </c>
      <c r="O17" s="94" t="s">
        <v>39</v>
      </c>
      <c r="P17" s="95">
        <f t="shared" ref="P17" si="2">C17</f>
        <v>2000</v>
      </c>
      <c r="Q17" s="96" t="s">
        <v>30</v>
      </c>
      <c r="R17" s="97">
        <f>R16</f>
        <v>3</v>
      </c>
      <c r="S17" s="98" t="s">
        <v>31</v>
      </c>
      <c r="T17" s="99">
        <f>P17*R17</f>
        <v>6000</v>
      </c>
      <c r="U17" s="13"/>
      <c r="V17" s="13"/>
    </row>
    <row r="18" spans="2:22" s="12" customFormat="1" ht="32.25" customHeight="1">
      <c r="B18" s="167" t="s">
        <v>112</v>
      </c>
      <c r="C18" s="85"/>
      <c r="D18" s="86">
        <v>0</v>
      </c>
      <c r="E18" s="169">
        <f>C18</f>
        <v>0</v>
      </c>
      <c r="F18" s="170" t="s">
        <v>112</v>
      </c>
      <c r="G18" s="86"/>
      <c r="H18" s="89">
        <f>C18</f>
        <v>0</v>
      </c>
      <c r="I18" s="90" t="s">
        <v>30</v>
      </c>
      <c r="J18" s="91">
        <f>D18</f>
        <v>0</v>
      </c>
      <c r="K18" s="92"/>
      <c r="L18" s="87">
        <f t="shared" si="1"/>
        <v>0</v>
      </c>
      <c r="M18" s="93">
        <f>E18-L18</f>
        <v>0</v>
      </c>
      <c r="N18" s="93">
        <f>M18</f>
        <v>0</v>
      </c>
      <c r="O18" s="94"/>
      <c r="P18" s="95"/>
      <c r="Q18" s="96"/>
      <c r="R18" s="97"/>
      <c r="S18" s="98"/>
      <c r="T18" s="99"/>
      <c r="U18" s="13"/>
      <c r="V18" s="13"/>
    </row>
    <row r="19" spans="2:22" s="12" customFormat="1" ht="30" customHeight="1">
      <c r="B19" s="168" t="s">
        <v>113</v>
      </c>
      <c r="C19" s="156"/>
      <c r="D19" s="152">
        <v>0</v>
      </c>
      <c r="E19" s="169">
        <f>C19</f>
        <v>0</v>
      </c>
      <c r="F19" s="171" t="s">
        <v>113</v>
      </c>
      <c r="G19" s="152"/>
      <c r="H19" s="157">
        <f>C19</f>
        <v>0</v>
      </c>
      <c r="I19" s="158" t="s">
        <v>114</v>
      </c>
      <c r="J19" s="159">
        <f>D19</f>
        <v>0</v>
      </c>
      <c r="K19" s="160"/>
      <c r="L19" s="87">
        <f t="shared" si="1"/>
        <v>0</v>
      </c>
      <c r="M19" s="93">
        <f>E19-L19</f>
        <v>0</v>
      </c>
      <c r="N19" s="93">
        <f>M19</f>
        <v>0</v>
      </c>
      <c r="O19" s="161"/>
      <c r="P19" s="162"/>
      <c r="Q19" s="163"/>
      <c r="R19" s="164"/>
      <c r="S19" s="165"/>
      <c r="T19" s="166"/>
      <c r="U19" s="13"/>
      <c r="V19" s="13"/>
    </row>
    <row r="20" spans="2:22" s="12" customFormat="1" ht="18.75" customHeight="1">
      <c r="B20" s="9" t="s">
        <v>2</v>
      </c>
      <c r="C20" s="33"/>
      <c r="D20" s="146">
        <f>D16+D18</f>
        <v>78</v>
      </c>
      <c r="E20" s="33">
        <f>SUM(E16:E19)</f>
        <v>567840</v>
      </c>
      <c r="F20" s="234" t="s">
        <v>2</v>
      </c>
      <c r="G20" s="233"/>
      <c r="H20" s="148"/>
      <c r="I20" s="46"/>
      <c r="J20" s="140">
        <f>J16+J18</f>
        <v>75</v>
      </c>
      <c r="K20" s="147"/>
      <c r="L20" s="7">
        <f>SUM(L16:L19)</f>
        <v>546000</v>
      </c>
      <c r="M20" s="7">
        <f>SUM(M16:M19)</f>
        <v>21840</v>
      </c>
      <c r="N20" s="7">
        <f>SUM(N16:N19)</f>
        <v>21840</v>
      </c>
      <c r="O20" s="55"/>
      <c r="P20" s="56"/>
      <c r="Q20" s="56"/>
      <c r="R20" s="56"/>
      <c r="S20" s="56"/>
      <c r="T20" s="57">
        <f>SUM(T16:T19)</f>
        <v>21840</v>
      </c>
      <c r="U20" s="13"/>
      <c r="V20" s="13"/>
    </row>
    <row r="21" spans="2:22" s="12" customFormat="1" ht="17.100000000000001" customHeight="1">
      <c r="B21" s="15" t="s">
        <v>4</v>
      </c>
      <c r="C21" s="32">
        <f>H21+H22+H23</f>
        <v>21940</v>
      </c>
      <c r="D21" s="14">
        <v>9</v>
      </c>
      <c r="E21" s="14">
        <f>C21*D21</f>
        <v>197460</v>
      </c>
      <c r="F21" s="242" t="s">
        <v>3</v>
      </c>
      <c r="G21" s="242"/>
      <c r="H21" s="65">
        <f>H16</f>
        <v>5280</v>
      </c>
      <c r="I21" s="35" t="s">
        <v>30</v>
      </c>
      <c r="J21" s="68">
        <f>D21</f>
        <v>9</v>
      </c>
      <c r="K21" s="31" t="s">
        <v>31</v>
      </c>
      <c r="L21" s="14">
        <f>H21*J21</f>
        <v>47520</v>
      </c>
      <c r="M21" s="34">
        <v>0</v>
      </c>
      <c r="N21" s="14">
        <v>0</v>
      </c>
      <c r="O21" s="58"/>
      <c r="P21" s="59"/>
      <c r="Q21" s="59"/>
      <c r="R21" s="59"/>
      <c r="S21" s="59"/>
      <c r="T21" s="60"/>
      <c r="U21" s="13"/>
      <c r="V21" s="13"/>
    </row>
    <row r="22" spans="2:22" s="6" customFormat="1" ht="17.100000000000001" customHeight="1">
      <c r="B22" s="11"/>
      <c r="C22" s="10"/>
      <c r="D22" s="10"/>
      <c r="E22" s="10"/>
      <c r="F22" s="251" t="s">
        <v>17</v>
      </c>
      <c r="G22" s="252"/>
      <c r="H22" s="66">
        <v>10000</v>
      </c>
      <c r="I22" s="36" t="s">
        <v>30</v>
      </c>
      <c r="J22" s="69">
        <f>J21</f>
        <v>9</v>
      </c>
      <c r="K22" s="150" t="s">
        <v>31</v>
      </c>
      <c r="L22" s="10">
        <f>H22*J22</f>
        <v>90000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6" customFormat="1" ht="17.100000000000001" customHeight="1">
      <c r="B23" s="11"/>
      <c r="C23" s="10"/>
      <c r="D23" s="10"/>
      <c r="E23" s="10"/>
      <c r="F23" s="151" t="s">
        <v>26</v>
      </c>
      <c r="G23" s="152"/>
      <c r="H23" s="66">
        <v>6660</v>
      </c>
      <c r="I23" s="36" t="s">
        <v>115</v>
      </c>
      <c r="J23" s="69">
        <v>9</v>
      </c>
      <c r="K23" s="38" t="s">
        <v>116</v>
      </c>
      <c r="L23" s="10">
        <f>H23*J23</f>
        <v>59940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SUM(C21:C23)</f>
        <v>21940</v>
      </c>
      <c r="D24" s="8">
        <f t="shared" ref="D24:E24" si="3">SUM(D21:D23)</f>
        <v>9</v>
      </c>
      <c r="E24" s="8">
        <f t="shared" si="3"/>
        <v>197460</v>
      </c>
      <c r="F24" s="234" t="s">
        <v>2</v>
      </c>
      <c r="G24" s="233"/>
      <c r="H24" s="148"/>
      <c r="I24" s="46"/>
      <c r="J24" s="149">
        <f>J21</f>
        <v>9</v>
      </c>
      <c r="K24" s="147"/>
      <c r="L24" s="7">
        <f>SUM(L21:L23)</f>
        <v>197460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32" t="s">
        <v>1</v>
      </c>
      <c r="C25" s="233"/>
      <c r="D25" s="7">
        <f>D20+D24</f>
        <v>87</v>
      </c>
      <c r="E25" s="7">
        <f>E20+E24</f>
        <v>765300</v>
      </c>
      <c r="F25" s="234" t="s">
        <v>0</v>
      </c>
      <c r="G25" s="235"/>
      <c r="H25" s="233"/>
      <c r="I25" s="172"/>
      <c r="J25" s="172">
        <f>J20+J24</f>
        <v>84</v>
      </c>
      <c r="K25" s="172"/>
      <c r="L25" s="7">
        <f>L20+L24</f>
        <v>743460</v>
      </c>
      <c r="M25" s="7">
        <f t="shared" ref="M25:N25" si="4">M20+M24</f>
        <v>21840</v>
      </c>
      <c r="N25" s="7">
        <f t="shared" si="4"/>
        <v>21840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  <mergeCell ref="B1:T1"/>
    <mergeCell ref="L7:M7"/>
    <mergeCell ref="G5:H5"/>
    <mergeCell ref="G6:H6"/>
    <mergeCell ref="M14:M15"/>
    <mergeCell ref="N14:N15"/>
    <mergeCell ref="O14:T15"/>
    <mergeCell ref="F15:G15"/>
    <mergeCell ref="H15:K15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showGridLines="0" topLeftCell="A10" zoomScaleNormal="100" workbookViewId="0">
      <selection activeCell="N22" sqref="N22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15" t="s">
        <v>132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133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134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154</v>
      </c>
      <c r="D5" s="185" t="s">
        <v>101</v>
      </c>
      <c r="E5" s="82">
        <f>J16</f>
        <v>153</v>
      </c>
      <c r="F5" s="185" t="s">
        <v>104</v>
      </c>
      <c r="G5" s="217">
        <f>J19</f>
        <v>1</v>
      </c>
      <c r="H5" s="217"/>
      <c r="I5" s="186" t="s">
        <v>40</v>
      </c>
      <c r="N5" s="51"/>
      <c r="T5" s="50"/>
      <c r="U5" s="20"/>
      <c r="V5" s="20"/>
    </row>
    <row r="6" spans="2:22" s="19" customFormat="1" ht="17.100000000000001" customHeight="1">
      <c r="B6" s="194" t="s">
        <v>119</v>
      </c>
      <c r="C6" s="82">
        <f>E6+G6</f>
        <v>20</v>
      </c>
      <c r="D6" s="82" t="s">
        <v>43</v>
      </c>
      <c r="E6" s="82">
        <f>R16</f>
        <v>20</v>
      </c>
      <c r="F6" s="185" t="s">
        <v>104</v>
      </c>
      <c r="G6" s="217">
        <f>R19</f>
        <v>0</v>
      </c>
      <c r="H6" s="217"/>
      <c r="I6" s="186" t="s">
        <v>40</v>
      </c>
      <c r="K6" s="193"/>
      <c r="L6" s="195"/>
      <c r="M6" s="19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94" t="s">
        <v>100</v>
      </c>
      <c r="C7" s="82">
        <f>E8+H8</f>
        <v>174</v>
      </c>
      <c r="E7" s="141"/>
      <c r="I7" s="22"/>
      <c r="L7" s="218"/>
      <c r="M7" s="218"/>
      <c r="N7" s="82"/>
      <c r="O7" s="82"/>
      <c r="P7" s="83"/>
      <c r="T7" s="50"/>
      <c r="U7" s="20"/>
      <c r="V7" s="20"/>
    </row>
    <row r="8" spans="2:22" s="19" customFormat="1" ht="17.100000000000001" customHeight="1">
      <c r="B8" s="194" t="s">
        <v>107</v>
      </c>
      <c r="D8" s="142" t="s">
        <v>106</v>
      </c>
      <c r="E8" s="82">
        <f>D16</f>
        <v>173</v>
      </c>
      <c r="F8" s="143" t="s">
        <v>108</v>
      </c>
      <c r="H8" s="82">
        <f>D19</f>
        <v>1</v>
      </c>
      <c r="K8" s="193"/>
      <c r="L8" s="195"/>
      <c r="M8" s="19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38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135</v>
      </c>
      <c r="C10" s="19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36" t="s">
        <v>15</v>
      </c>
      <c r="C14" s="238" t="s">
        <v>14</v>
      </c>
      <c r="D14" s="238"/>
      <c r="E14" s="238"/>
      <c r="F14" s="239" t="s">
        <v>13</v>
      </c>
      <c r="G14" s="239"/>
      <c r="H14" s="239"/>
      <c r="I14" s="239"/>
      <c r="J14" s="239"/>
      <c r="K14" s="239"/>
      <c r="L14" s="239"/>
      <c r="M14" s="219" t="s">
        <v>12</v>
      </c>
      <c r="N14" s="219" t="s">
        <v>11</v>
      </c>
      <c r="O14" s="221" t="s">
        <v>10</v>
      </c>
      <c r="P14" s="222"/>
      <c r="Q14" s="222"/>
      <c r="R14" s="222"/>
      <c r="S14" s="222"/>
      <c r="T14" s="223"/>
      <c r="U14" s="5"/>
      <c r="V14" s="5"/>
    </row>
    <row r="15" spans="2:22" s="16" customFormat="1" ht="17.100000000000001" customHeight="1">
      <c r="B15" s="237"/>
      <c r="C15" s="18" t="s">
        <v>9</v>
      </c>
      <c r="D15" s="17" t="s">
        <v>8</v>
      </c>
      <c r="E15" s="28" t="s">
        <v>23</v>
      </c>
      <c r="F15" s="227" t="s">
        <v>7</v>
      </c>
      <c r="G15" s="228"/>
      <c r="H15" s="229" t="s">
        <v>6</v>
      </c>
      <c r="I15" s="230"/>
      <c r="J15" s="230"/>
      <c r="K15" s="231"/>
      <c r="L15" s="17" t="s">
        <v>5</v>
      </c>
      <c r="M15" s="220"/>
      <c r="N15" s="220"/>
      <c r="O15" s="224"/>
      <c r="P15" s="225"/>
      <c r="Q15" s="225"/>
      <c r="R15" s="225"/>
      <c r="S15" s="225"/>
      <c r="T15" s="226"/>
      <c r="U15" s="5"/>
      <c r="V15" s="5"/>
    </row>
    <row r="16" spans="2:22" s="12" customFormat="1" ht="20.25" customHeight="1">
      <c r="B16" s="39" t="s">
        <v>22</v>
      </c>
      <c r="C16" s="40">
        <v>7800</v>
      </c>
      <c r="D16" s="41">
        <v>173</v>
      </c>
      <c r="E16" s="196">
        <f>C16*D16</f>
        <v>1349400</v>
      </c>
      <c r="F16" s="240" t="str">
        <f>B16</f>
        <v>차량비(원아)</v>
      </c>
      <c r="G16" s="241"/>
      <c r="H16" s="64">
        <f t="shared" ref="H16:H21" si="0">C16</f>
        <v>7800</v>
      </c>
      <c r="I16" s="43" t="s">
        <v>30</v>
      </c>
      <c r="J16" s="67">
        <f>D16-R16</f>
        <v>153</v>
      </c>
      <c r="K16" s="44"/>
      <c r="L16" s="199">
        <f>H16*J16</f>
        <v>1193400</v>
      </c>
      <c r="M16" s="196">
        <f>E16-L16</f>
        <v>156000</v>
      </c>
      <c r="N16" s="196">
        <f>M16</f>
        <v>156000</v>
      </c>
      <c r="O16" s="76" t="s">
        <v>39</v>
      </c>
      <c r="P16" s="77">
        <f>C16</f>
        <v>7800</v>
      </c>
      <c r="Q16" s="78" t="s">
        <v>30</v>
      </c>
      <c r="R16" s="79">
        <v>20</v>
      </c>
      <c r="S16" s="80" t="s">
        <v>31</v>
      </c>
      <c r="T16" s="81">
        <f>P16*R16</f>
        <v>156000</v>
      </c>
      <c r="U16" s="13"/>
      <c r="V16" s="13"/>
    </row>
    <row r="17" spans="2:22" s="12" customFormat="1" ht="20.25" customHeight="1">
      <c r="B17" s="84" t="s">
        <v>28</v>
      </c>
      <c r="C17" s="85">
        <v>11000</v>
      </c>
      <c r="D17" s="86">
        <v>173</v>
      </c>
      <c r="E17" s="197">
        <f t="shared" ref="E17:E18" si="1">C17*D17</f>
        <v>1903000</v>
      </c>
      <c r="F17" s="88" t="str">
        <f>B17</f>
        <v>입장료</v>
      </c>
      <c r="G17" s="86"/>
      <c r="H17" s="89">
        <f t="shared" si="0"/>
        <v>11000</v>
      </c>
      <c r="I17" s="90" t="s">
        <v>30</v>
      </c>
      <c r="J17" s="91">
        <f>J16</f>
        <v>153</v>
      </c>
      <c r="K17" s="92"/>
      <c r="L17" s="200">
        <f t="shared" ref="L17:L21" si="2">H17*J17</f>
        <v>1683000</v>
      </c>
      <c r="M17" s="197">
        <f>E17-L17</f>
        <v>220000</v>
      </c>
      <c r="N17" s="197">
        <f>M17</f>
        <v>220000</v>
      </c>
      <c r="O17" s="94" t="s">
        <v>39</v>
      </c>
      <c r="P17" s="95">
        <f t="shared" ref="P17" si="3">C17</f>
        <v>11000</v>
      </c>
      <c r="Q17" s="96" t="s">
        <v>30</v>
      </c>
      <c r="R17" s="97">
        <f>R16</f>
        <v>20</v>
      </c>
      <c r="S17" s="98" t="s">
        <v>31</v>
      </c>
      <c r="T17" s="99">
        <f>P17*R17</f>
        <v>220000</v>
      </c>
      <c r="U17" s="13"/>
      <c r="V17" s="13"/>
    </row>
    <row r="18" spans="2:22" s="12" customFormat="1" ht="20.25" customHeight="1">
      <c r="B18" s="84" t="s">
        <v>29</v>
      </c>
      <c r="C18" s="85">
        <v>7000</v>
      </c>
      <c r="D18" s="86">
        <v>173</v>
      </c>
      <c r="E18" s="197">
        <f t="shared" si="1"/>
        <v>1211000</v>
      </c>
      <c r="F18" s="170" t="s">
        <v>29</v>
      </c>
      <c r="G18" s="86"/>
      <c r="H18" s="89">
        <f t="shared" si="0"/>
        <v>7000</v>
      </c>
      <c r="I18" s="90" t="s">
        <v>30</v>
      </c>
      <c r="J18" s="91">
        <f>J17</f>
        <v>153</v>
      </c>
      <c r="K18" s="92"/>
      <c r="L18" s="200">
        <f t="shared" ref="L18" si="4">H18*J18</f>
        <v>1071000</v>
      </c>
      <c r="M18" s="197">
        <f>E18-L18</f>
        <v>140000</v>
      </c>
      <c r="N18" s="197">
        <f>M18</f>
        <v>140000</v>
      </c>
      <c r="O18" s="94" t="s">
        <v>39</v>
      </c>
      <c r="P18" s="95">
        <f t="shared" ref="P18" si="5">C18</f>
        <v>7000</v>
      </c>
      <c r="Q18" s="96" t="s">
        <v>30</v>
      </c>
      <c r="R18" s="97">
        <f>R17</f>
        <v>20</v>
      </c>
      <c r="S18" s="98" t="s">
        <v>31</v>
      </c>
      <c r="T18" s="99">
        <f>P18*R18</f>
        <v>140000</v>
      </c>
      <c r="U18" s="13"/>
      <c r="V18" s="13"/>
    </row>
    <row r="19" spans="2:22" s="12" customFormat="1" ht="32.25" customHeight="1">
      <c r="B19" s="167" t="s">
        <v>112</v>
      </c>
      <c r="C19" s="85">
        <v>7800</v>
      </c>
      <c r="D19" s="86">
        <v>1</v>
      </c>
      <c r="E19" s="198">
        <f>C19</f>
        <v>7800</v>
      </c>
      <c r="F19" s="170" t="s">
        <v>112</v>
      </c>
      <c r="G19" s="86"/>
      <c r="H19" s="89">
        <f t="shared" si="0"/>
        <v>7800</v>
      </c>
      <c r="I19" s="90" t="s">
        <v>30</v>
      </c>
      <c r="J19" s="91">
        <f>D19</f>
        <v>1</v>
      </c>
      <c r="K19" s="92"/>
      <c r="L19" s="200">
        <f t="shared" si="2"/>
        <v>7800</v>
      </c>
      <c r="M19" s="197">
        <f>E19-L19</f>
        <v>0</v>
      </c>
      <c r="N19" s="197">
        <f>M19</f>
        <v>0</v>
      </c>
      <c r="O19" s="94"/>
      <c r="P19" s="95"/>
      <c r="Q19" s="96"/>
      <c r="R19" s="97"/>
      <c r="S19" s="98"/>
      <c r="T19" s="99"/>
      <c r="U19" s="13"/>
      <c r="V19" s="13"/>
    </row>
    <row r="20" spans="2:22" s="12" customFormat="1" ht="30" customHeight="1">
      <c r="B20" s="167" t="s">
        <v>113</v>
      </c>
      <c r="C20" s="85">
        <v>11000</v>
      </c>
      <c r="D20" s="86">
        <v>1</v>
      </c>
      <c r="E20" s="198">
        <f>C20</f>
        <v>11000</v>
      </c>
      <c r="F20" s="170" t="s">
        <v>113</v>
      </c>
      <c r="G20" s="86"/>
      <c r="H20" s="89">
        <f t="shared" si="0"/>
        <v>11000</v>
      </c>
      <c r="I20" s="90" t="s">
        <v>114</v>
      </c>
      <c r="J20" s="91">
        <f>D20</f>
        <v>1</v>
      </c>
      <c r="K20" s="92"/>
      <c r="L20" s="200">
        <f t="shared" si="2"/>
        <v>11000</v>
      </c>
      <c r="M20" s="197">
        <f>E20-L20</f>
        <v>0</v>
      </c>
      <c r="N20" s="197">
        <f>M20</f>
        <v>0</v>
      </c>
      <c r="O20" s="94"/>
      <c r="P20" s="95"/>
      <c r="Q20" s="96"/>
      <c r="R20" s="97"/>
      <c r="S20" s="98"/>
      <c r="T20" s="99"/>
      <c r="U20" s="13"/>
      <c r="V20" s="13"/>
    </row>
    <row r="21" spans="2:22" s="12" customFormat="1" ht="30" customHeight="1">
      <c r="B21" s="168" t="s">
        <v>136</v>
      </c>
      <c r="C21" s="156">
        <v>7000</v>
      </c>
      <c r="D21" s="86">
        <v>1</v>
      </c>
      <c r="E21" s="198">
        <f>C21</f>
        <v>7000</v>
      </c>
      <c r="F21" s="170" t="s">
        <v>136</v>
      </c>
      <c r="G21" s="192"/>
      <c r="H21" s="157">
        <f t="shared" si="0"/>
        <v>7000</v>
      </c>
      <c r="I21" s="158" t="s">
        <v>30</v>
      </c>
      <c r="J21" s="91">
        <f>D21</f>
        <v>1</v>
      </c>
      <c r="K21" s="92"/>
      <c r="L21" s="200">
        <f t="shared" si="2"/>
        <v>7000</v>
      </c>
      <c r="M21" s="201"/>
      <c r="N21" s="201"/>
      <c r="O21" s="161"/>
      <c r="P21" s="162"/>
      <c r="Q21" s="163"/>
      <c r="R21" s="164"/>
      <c r="S21" s="165"/>
      <c r="T21" s="166"/>
      <c r="U21" s="13"/>
      <c r="V21" s="13"/>
    </row>
    <row r="22" spans="2:22" s="12" customFormat="1" ht="24.75" customHeight="1">
      <c r="B22" s="9" t="s">
        <v>2</v>
      </c>
      <c r="C22" s="33"/>
      <c r="D22" s="146">
        <f>D16+D19</f>
        <v>174</v>
      </c>
      <c r="E22" s="33">
        <f>SUM(E16:E21)</f>
        <v>4489200</v>
      </c>
      <c r="F22" s="234"/>
      <c r="G22" s="233"/>
      <c r="H22" s="188"/>
      <c r="I22" s="46"/>
      <c r="J22" s="202">
        <f>J16+J19</f>
        <v>154</v>
      </c>
      <c r="K22" s="187"/>
      <c r="L22" s="7">
        <f>SUM(L16:L21)</f>
        <v>3973200</v>
      </c>
      <c r="M22" s="7">
        <f>SUM(M16:M20)</f>
        <v>516000</v>
      </c>
      <c r="N22" s="7">
        <f>SUM(N16:N20)</f>
        <v>516000</v>
      </c>
      <c r="O22" s="55"/>
      <c r="P22" s="56"/>
      <c r="Q22" s="56"/>
      <c r="R22" s="56"/>
      <c r="S22" s="56"/>
      <c r="T22" s="57">
        <f>SUM(T16:T20)</f>
        <v>516000</v>
      </c>
      <c r="U22" s="13"/>
      <c r="V22" s="13"/>
    </row>
    <row r="23" spans="2:22" s="12" customFormat="1" ht="18" customHeight="1">
      <c r="B23" s="15" t="s">
        <v>4</v>
      </c>
      <c r="C23" s="32">
        <f>H23+H24+H25</f>
        <v>24460</v>
      </c>
      <c r="D23" s="14">
        <f>J23</f>
        <v>18</v>
      </c>
      <c r="E23" s="14">
        <f>C23*D23</f>
        <v>440280</v>
      </c>
      <c r="F23" s="242" t="s">
        <v>3</v>
      </c>
      <c r="G23" s="242"/>
      <c r="H23" s="65">
        <v>7800</v>
      </c>
      <c r="I23" s="35" t="s">
        <v>30</v>
      </c>
      <c r="J23" s="68">
        <v>18</v>
      </c>
      <c r="K23" s="31" t="s">
        <v>31</v>
      </c>
      <c r="L23" s="14">
        <f>H23*J23</f>
        <v>140400</v>
      </c>
      <c r="M23" s="34">
        <v>0</v>
      </c>
      <c r="N23" s="14">
        <v>0</v>
      </c>
      <c r="O23" s="58"/>
      <c r="P23" s="59"/>
      <c r="Q23" s="59"/>
      <c r="R23" s="59"/>
      <c r="S23" s="59"/>
      <c r="T23" s="60"/>
      <c r="U23" s="13"/>
      <c r="V23" s="13"/>
    </row>
    <row r="24" spans="2:22" s="6" customFormat="1" ht="18" customHeight="1">
      <c r="B24" s="11"/>
      <c r="C24" s="10"/>
      <c r="D24" s="10"/>
      <c r="E24" s="10"/>
      <c r="F24" s="251" t="s">
        <v>17</v>
      </c>
      <c r="G24" s="252"/>
      <c r="H24" s="66">
        <v>10000</v>
      </c>
      <c r="I24" s="36" t="s">
        <v>30</v>
      </c>
      <c r="J24" s="69">
        <f>J23</f>
        <v>18</v>
      </c>
      <c r="K24" s="190" t="s">
        <v>31</v>
      </c>
      <c r="L24" s="10">
        <f>H24*J24</f>
        <v>180000</v>
      </c>
      <c r="M24" s="10"/>
      <c r="N24" s="10"/>
      <c r="O24" s="53"/>
      <c r="P24" s="54"/>
      <c r="Q24" s="54"/>
      <c r="R24" s="54"/>
      <c r="S24" s="54"/>
      <c r="T24" s="61"/>
      <c r="U24" s="5"/>
      <c r="V24" s="5"/>
    </row>
    <row r="25" spans="2:22" s="6" customFormat="1" ht="18" customHeight="1">
      <c r="B25" s="11"/>
      <c r="C25" s="10"/>
      <c r="D25" s="10"/>
      <c r="E25" s="10"/>
      <c r="F25" s="191" t="s">
        <v>26</v>
      </c>
      <c r="G25" s="192"/>
      <c r="H25" s="66">
        <v>6660</v>
      </c>
      <c r="I25" s="36" t="s">
        <v>30</v>
      </c>
      <c r="J25" s="69">
        <f>J23</f>
        <v>18</v>
      </c>
      <c r="K25" s="38" t="s">
        <v>31</v>
      </c>
      <c r="L25" s="10">
        <f>H25*J25</f>
        <v>119880</v>
      </c>
      <c r="M25" s="10"/>
      <c r="N25" s="10"/>
      <c r="O25" s="53"/>
      <c r="P25" s="54"/>
      <c r="Q25" s="54"/>
      <c r="R25" s="54"/>
      <c r="S25" s="54"/>
      <c r="T25" s="61"/>
      <c r="U25" s="5"/>
      <c r="V25" s="5"/>
    </row>
    <row r="26" spans="2:22" s="4" customFormat="1" ht="18" customHeight="1">
      <c r="B26" s="9" t="s">
        <v>2</v>
      </c>
      <c r="C26" s="8">
        <f>SUM(C23:C25)</f>
        <v>24460</v>
      </c>
      <c r="D26" s="8">
        <f t="shared" ref="D26:E26" si="6">SUM(D23:D25)</f>
        <v>18</v>
      </c>
      <c r="E26" s="8">
        <f t="shared" si="6"/>
        <v>440280</v>
      </c>
      <c r="F26" s="234" t="s">
        <v>2</v>
      </c>
      <c r="G26" s="233"/>
      <c r="H26" s="188"/>
      <c r="I26" s="46"/>
      <c r="J26" s="189">
        <f>J23</f>
        <v>18</v>
      </c>
      <c r="K26" s="187"/>
      <c r="L26" s="7">
        <f>SUM(L23:L25)</f>
        <v>440280</v>
      </c>
      <c r="M26" s="7">
        <v>0</v>
      </c>
      <c r="N26" s="7">
        <v>0</v>
      </c>
      <c r="O26" s="55"/>
      <c r="P26" s="56"/>
      <c r="Q26" s="56"/>
      <c r="R26" s="56"/>
      <c r="S26" s="56"/>
      <c r="T26" s="57"/>
      <c r="U26" s="5"/>
      <c r="V26" s="5"/>
    </row>
    <row r="27" spans="2:22" s="4" customFormat="1" ht="18" customHeight="1">
      <c r="B27" s="232" t="s">
        <v>1</v>
      </c>
      <c r="C27" s="233"/>
      <c r="D27" s="7">
        <f>D22+D26</f>
        <v>192</v>
      </c>
      <c r="E27" s="7">
        <f>E22+E26</f>
        <v>4929480</v>
      </c>
      <c r="F27" s="234" t="s">
        <v>0</v>
      </c>
      <c r="G27" s="235"/>
      <c r="H27" s="233"/>
      <c r="I27" s="172"/>
      <c r="J27" s="172">
        <f>J22+J26</f>
        <v>172</v>
      </c>
      <c r="K27" s="172"/>
      <c r="L27" s="7">
        <f>L22+L26</f>
        <v>4413480</v>
      </c>
      <c r="M27" s="7">
        <f t="shared" ref="M27:N27" si="7">M22+M26</f>
        <v>516000</v>
      </c>
      <c r="N27" s="7">
        <f t="shared" si="7"/>
        <v>516000</v>
      </c>
      <c r="O27" s="55"/>
      <c r="P27" s="56"/>
      <c r="Q27" s="56"/>
      <c r="R27" s="56"/>
      <c r="S27" s="56"/>
      <c r="T27" s="57"/>
      <c r="U27" s="5"/>
      <c r="V27" s="5"/>
    </row>
    <row r="28" spans="2:22" s="4" customFormat="1" ht="18" customHeight="1">
      <c r="B28" s="4" t="s">
        <v>18</v>
      </c>
      <c r="E28" s="6"/>
      <c r="M28" s="6"/>
      <c r="N28" s="6"/>
      <c r="O28" s="49"/>
      <c r="P28" s="49"/>
      <c r="Q28" s="49"/>
      <c r="R28" s="49"/>
      <c r="S28" s="49"/>
      <c r="T28" s="50"/>
      <c r="U28" s="5"/>
      <c r="V28" s="5"/>
    </row>
    <row r="29" spans="2:22" ht="24" customHeight="1">
      <c r="B29" s="4" t="s">
        <v>19</v>
      </c>
    </row>
    <row r="30" spans="2:22" ht="18.75" customHeight="1">
      <c r="F30" s="4"/>
    </row>
  </sheetData>
  <mergeCells count="19">
    <mergeCell ref="F26:G26"/>
    <mergeCell ref="B27:C27"/>
    <mergeCell ref="F27:H27"/>
    <mergeCell ref="F15:G15"/>
    <mergeCell ref="H15:K15"/>
    <mergeCell ref="F16:G16"/>
    <mergeCell ref="F22:G22"/>
    <mergeCell ref="F23:G23"/>
    <mergeCell ref="F24:G24"/>
    <mergeCell ref="B1:T1"/>
    <mergeCell ref="G5:H5"/>
    <mergeCell ref="G6:H6"/>
    <mergeCell ref="L7:M7"/>
    <mergeCell ref="B14:B15"/>
    <mergeCell ref="C14:E14"/>
    <mergeCell ref="F14:L14"/>
    <mergeCell ref="M14:M15"/>
    <mergeCell ref="N14:N15"/>
    <mergeCell ref="O14:T15"/>
  </mergeCells>
  <phoneticPr fontId="3" type="noConversion"/>
  <printOptions horizontalCentered="1"/>
  <pageMargins left="0.24374999999999999" right="3.937007874015748E-2" top="0.44062499999999999" bottom="0.24374999999999999" header="0.39370078740157483" footer="0"/>
  <pageSetup paperSize="9" scale="9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abSelected="1" topLeftCell="A4" zoomScaleNormal="100" workbookViewId="0">
      <selection activeCell="I28" sqref="I28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15" t="s">
        <v>142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143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144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159</v>
      </c>
      <c r="C5" s="185" t="s">
        <v>101</v>
      </c>
      <c r="D5" s="82">
        <f>I16</f>
        <v>159</v>
      </c>
      <c r="E5" s="185" t="s">
        <v>104</v>
      </c>
      <c r="F5" s="217">
        <f>I19</f>
        <v>0</v>
      </c>
      <c r="G5" s="217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1" t="s">
        <v>119</v>
      </c>
      <c r="B6" s="82">
        <f>D6+F6</f>
        <v>15</v>
      </c>
      <c r="C6" s="82" t="s">
        <v>43</v>
      </c>
      <c r="D6" s="82">
        <f>Q16</f>
        <v>14</v>
      </c>
      <c r="E6" s="185" t="s">
        <v>104</v>
      </c>
      <c r="F6" s="217">
        <f>Q19</f>
        <v>1</v>
      </c>
      <c r="G6" s="217"/>
      <c r="H6" s="186" t="s">
        <v>40</v>
      </c>
      <c r="J6" s="210"/>
      <c r="K6" s="212"/>
      <c r="L6" s="212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1" t="s">
        <v>100</v>
      </c>
      <c r="B7" s="82">
        <f>D8+G8</f>
        <v>174</v>
      </c>
      <c r="D7" s="141"/>
      <c r="H7" s="22"/>
      <c r="K7" s="218"/>
      <c r="L7" s="218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1" t="s">
        <v>107</v>
      </c>
      <c r="C8" s="142" t="s">
        <v>106</v>
      </c>
      <c r="D8" s="82">
        <f>C16</f>
        <v>173</v>
      </c>
      <c r="E8" s="143" t="s">
        <v>108</v>
      </c>
      <c r="G8" s="82">
        <v>1</v>
      </c>
      <c r="J8" s="210"/>
      <c r="K8" s="212"/>
      <c r="L8" s="212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38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145</v>
      </c>
      <c r="B10" s="211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36" t="s">
        <v>15</v>
      </c>
      <c r="B14" s="238" t="s">
        <v>14</v>
      </c>
      <c r="C14" s="238"/>
      <c r="D14" s="238"/>
      <c r="E14" s="239" t="s">
        <v>13</v>
      </c>
      <c r="F14" s="239"/>
      <c r="G14" s="239"/>
      <c r="H14" s="239"/>
      <c r="I14" s="239"/>
      <c r="J14" s="239"/>
      <c r="K14" s="239"/>
      <c r="L14" s="219" t="s">
        <v>12</v>
      </c>
      <c r="M14" s="219" t="s">
        <v>11</v>
      </c>
      <c r="N14" s="221" t="s">
        <v>10</v>
      </c>
      <c r="O14" s="222"/>
      <c r="P14" s="222"/>
      <c r="Q14" s="222"/>
      <c r="R14" s="222"/>
      <c r="S14" s="223"/>
      <c r="T14" s="5"/>
      <c r="U14" s="5"/>
    </row>
    <row r="15" spans="1:21" s="16" customFormat="1" ht="17.100000000000001" customHeight="1">
      <c r="A15" s="237"/>
      <c r="B15" s="18" t="s">
        <v>9</v>
      </c>
      <c r="C15" s="17" t="s">
        <v>8</v>
      </c>
      <c r="D15" s="28" t="s">
        <v>23</v>
      </c>
      <c r="E15" s="227" t="s">
        <v>7</v>
      </c>
      <c r="F15" s="228"/>
      <c r="G15" s="229" t="s">
        <v>6</v>
      </c>
      <c r="H15" s="230"/>
      <c r="I15" s="230"/>
      <c r="J15" s="231"/>
      <c r="K15" s="17" t="s">
        <v>5</v>
      </c>
      <c r="L15" s="220"/>
      <c r="M15" s="220"/>
      <c r="N15" s="224"/>
      <c r="O15" s="225"/>
      <c r="P15" s="225"/>
      <c r="Q15" s="225"/>
      <c r="R15" s="225"/>
      <c r="S15" s="226"/>
      <c r="T15" s="5"/>
      <c r="U15" s="5"/>
    </row>
    <row r="16" spans="1:21" s="12" customFormat="1" ht="20.25" customHeight="1">
      <c r="A16" s="39" t="s">
        <v>22</v>
      </c>
      <c r="B16" s="40">
        <v>7000</v>
      </c>
      <c r="C16" s="41">
        <v>173</v>
      </c>
      <c r="D16" s="196">
        <f>B16*C16</f>
        <v>1211000</v>
      </c>
      <c r="E16" s="240" t="str">
        <f>A16</f>
        <v>차량비(원아)</v>
      </c>
      <c r="F16" s="241"/>
      <c r="G16" s="64">
        <f t="shared" ref="G16:G21" si="0">B16</f>
        <v>7000</v>
      </c>
      <c r="H16" s="43" t="s">
        <v>30</v>
      </c>
      <c r="I16" s="67">
        <v>159</v>
      </c>
      <c r="J16" s="44"/>
      <c r="K16" s="199">
        <f>G16*I16</f>
        <v>1113000</v>
      </c>
      <c r="L16" s="196">
        <f>D16-K16</f>
        <v>98000</v>
      </c>
      <c r="M16" s="196">
        <f>L16</f>
        <v>98000</v>
      </c>
      <c r="N16" s="76" t="s">
        <v>39</v>
      </c>
      <c r="O16" s="77">
        <f>B16</f>
        <v>7000</v>
      </c>
      <c r="P16" s="78" t="s">
        <v>30</v>
      </c>
      <c r="Q16" s="79">
        <v>14</v>
      </c>
      <c r="R16" s="80" t="s">
        <v>31</v>
      </c>
      <c r="S16" s="81">
        <f t="shared" ref="S16:S21" si="1">O16*Q16</f>
        <v>98000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>
        <v>173</v>
      </c>
      <c r="D17" s="197">
        <f t="shared" ref="D17:D18" si="2">B17*C17</f>
        <v>0</v>
      </c>
      <c r="E17" s="88" t="str">
        <f>A17</f>
        <v>입장료</v>
      </c>
      <c r="F17" s="86"/>
      <c r="G17" s="89">
        <f t="shared" si="0"/>
        <v>0</v>
      </c>
      <c r="H17" s="90" t="s">
        <v>30</v>
      </c>
      <c r="I17" s="91">
        <f>I16</f>
        <v>159</v>
      </c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>
        <f t="shared" ref="O17:O18" si="4">B17</f>
        <v>0</v>
      </c>
      <c r="P17" s="96" t="s">
        <v>30</v>
      </c>
      <c r="Q17" s="97">
        <f>Q16</f>
        <v>14</v>
      </c>
      <c r="R17" s="98" t="s">
        <v>31</v>
      </c>
      <c r="S17" s="99">
        <f t="shared" si="1"/>
        <v>0</v>
      </c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>
        <v>173</v>
      </c>
      <c r="D18" s="197">
        <f t="shared" si="2"/>
        <v>0</v>
      </c>
      <c r="E18" s="170" t="s">
        <v>29</v>
      </c>
      <c r="F18" s="86"/>
      <c r="G18" s="89">
        <f t="shared" si="0"/>
        <v>0</v>
      </c>
      <c r="H18" s="90" t="s">
        <v>30</v>
      </c>
      <c r="I18" s="91">
        <f>I17</f>
        <v>159</v>
      </c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>
        <f t="shared" si="4"/>
        <v>0</v>
      </c>
      <c r="P18" s="96" t="s">
        <v>30</v>
      </c>
      <c r="Q18" s="97">
        <f>Q17</f>
        <v>14</v>
      </c>
      <c r="R18" s="98" t="s">
        <v>31</v>
      </c>
      <c r="S18" s="99">
        <f t="shared" si="1"/>
        <v>0</v>
      </c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5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09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5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173</v>
      </c>
      <c r="D22" s="33">
        <f>SUM(D16:D21)</f>
        <v>1211000</v>
      </c>
      <c r="E22" s="234"/>
      <c r="F22" s="233"/>
      <c r="G22" s="205"/>
      <c r="H22" s="46"/>
      <c r="I22" s="202">
        <f>I16+I19</f>
        <v>159</v>
      </c>
      <c r="J22" s="204"/>
      <c r="K22" s="7">
        <f>SUM(K16:K21)</f>
        <v>1113000</v>
      </c>
      <c r="L22" s="7">
        <f>SUM(L16:L20)</f>
        <v>98000</v>
      </c>
      <c r="M22" s="7">
        <f>SUM(M16:M20)</f>
        <v>98000</v>
      </c>
      <c r="N22" s="55"/>
      <c r="O22" s="56"/>
      <c r="P22" s="56"/>
      <c r="Q22" s="56"/>
      <c r="R22" s="56"/>
      <c r="S22" s="57">
        <f>SUM(S16:S20)</f>
        <v>98000</v>
      </c>
      <c r="T22" s="13"/>
      <c r="U22" s="13"/>
    </row>
    <row r="23" spans="1:21" s="12" customFormat="1" ht="18" customHeight="1">
      <c r="A23" s="15" t="s">
        <v>4</v>
      </c>
      <c r="B23" s="32">
        <f>G27</f>
        <v>26660</v>
      </c>
      <c r="C23" s="14">
        <f>I23</f>
        <v>18</v>
      </c>
      <c r="D23" s="14">
        <f>B23*C23</f>
        <v>479880</v>
      </c>
      <c r="E23" s="242" t="s">
        <v>3</v>
      </c>
      <c r="F23" s="242"/>
      <c r="G23" s="65">
        <v>7000</v>
      </c>
      <c r="H23" s="35" t="s">
        <v>30</v>
      </c>
      <c r="I23" s="68">
        <v>18</v>
      </c>
      <c r="J23" s="31" t="s">
        <v>31</v>
      </c>
      <c r="K23" s="14">
        <f>G23*I23</f>
        <v>126000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51" t="s">
        <v>17</v>
      </c>
      <c r="F24" s="252"/>
      <c r="G24" s="66">
        <v>10000</v>
      </c>
      <c r="H24" s="36" t="s">
        <v>30</v>
      </c>
      <c r="I24" s="69">
        <f>I23</f>
        <v>18</v>
      </c>
      <c r="J24" s="207" t="s">
        <v>31</v>
      </c>
      <c r="K24" s="10">
        <f>G24*I24</f>
        <v>180000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06" t="s">
        <v>26</v>
      </c>
      <c r="F25" s="207"/>
      <c r="G25" s="66">
        <v>6660</v>
      </c>
      <c r="H25" s="36" t="s">
        <v>30</v>
      </c>
      <c r="I25" s="69">
        <v>18</v>
      </c>
      <c r="J25" s="207" t="s">
        <v>31</v>
      </c>
      <c r="K25" s="10">
        <f>G25*I25</f>
        <v>119880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08" t="s">
        <v>28</v>
      </c>
      <c r="F26" s="209"/>
      <c r="G26" s="66">
        <v>3000</v>
      </c>
      <c r="H26" s="36" t="s">
        <v>30</v>
      </c>
      <c r="I26" s="69">
        <f>I23</f>
        <v>18</v>
      </c>
      <c r="J26" s="38" t="s">
        <v>31</v>
      </c>
      <c r="K26" s="10">
        <f>G26*I26</f>
        <v>54000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26660</v>
      </c>
      <c r="C27" s="8">
        <f t="shared" ref="C27:D27" si="6">SUM(C23:C26)</f>
        <v>18</v>
      </c>
      <c r="D27" s="8">
        <f t="shared" si="6"/>
        <v>479880</v>
      </c>
      <c r="E27" s="234" t="s">
        <v>2</v>
      </c>
      <c r="F27" s="235"/>
      <c r="G27" s="9">
        <f>SUM(G23:G26)</f>
        <v>26660</v>
      </c>
      <c r="H27" s="46"/>
      <c r="I27" s="46">
        <f>I24</f>
        <v>18</v>
      </c>
      <c r="J27" s="204"/>
      <c r="K27" s="7">
        <f>SUM(K23:K26)</f>
        <v>479880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32" t="s">
        <v>1</v>
      </c>
      <c r="B28" s="233"/>
      <c r="C28" s="7">
        <f>C22+C27</f>
        <v>191</v>
      </c>
      <c r="D28" s="7">
        <f>D22+D27</f>
        <v>1690880</v>
      </c>
      <c r="E28" s="234" t="s">
        <v>0</v>
      </c>
      <c r="F28" s="235"/>
      <c r="G28" s="233"/>
      <c r="H28" s="172"/>
      <c r="I28" s="172">
        <f>I22+I27</f>
        <v>177</v>
      </c>
      <c r="J28" s="172"/>
      <c r="K28" s="7">
        <f>K22+K27</f>
        <v>1592880</v>
      </c>
      <c r="L28" s="7">
        <f t="shared" ref="L28:M28" si="7">L22+L27</f>
        <v>98000</v>
      </c>
      <c r="M28" s="7">
        <f t="shared" si="7"/>
        <v>98000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체험학습04.28)</vt:lpstr>
      <vt:lpstr>체험학습05.25)</vt:lpstr>
      <vt:lpstr>체험학습05.26)</vt:lpstr>
      <vt:lpstr>체험학습06.13</vt:lpstr>
      <vt:lpstr>체험학습06.14</vt:lpstr>
      <vt:lpstr>체험학습07.17)</vt:lpstr>
      <vt:lpstr>체험학습 10.13(낙안)</vt:lpstr>
      <vt:lpstr>'체험학습 10.13(낙안)'!Print_Area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'체험학습07.17)'!Print_Area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2017-10-16T00:18:53Z</cp:lastPrinted>
  <dcterms:created xsi:type="dcterms:W3CDTF">2015-06-03T23:49:18Z</dcterms:created>
  <dcterms:modified xsi:type="dcterms:W3CDTF">2017-10-16T00:19:10Z</dcterms:modified>
</cp:coreProperties>
</file>