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7.12월\"/>
    </mc:Choice>
  </mc:AlternateContent>
  <bookViews>
    <workbookView xWindow="480" yWindow="135" windowWidth="18240" windowHeight="12270" tabRatio="1000" firstSheet="3" activeTab="9"/>
  </bookViews>
  <sheets>
    <sheet name="체험학습04.28)" sheetId="25" r:id="rId1"/>
    <sheet name="체험학습05.25)" sheetId="24" r:id="rId2"/>
    <sheet name="체험학습05.26)" sheetId="26" r:id="rId3"/>
    <sheet name="체험학습06.13" sheetId="28" r:id="rId4"/>
    <sheet name="체험학습06.14" sheetId="27" r:id="rId5"/>
    <sheet name="체험학습07.17)" sheetId="29" r:id="rId6"/>
    <sheet name="체험학습 10.13(낙안)" sheetId="30" r:id="rId7"/>
    <sheet name="체험학습 11.16(상수도사업소7세)" sheetId="31" r:id="rId8"/>
    <sheet name="체험학습 11.17(상수도사업소 5-6세)" sheetId="32" r:id="rId9"/>
    <sheet name="체험학습 12.19(순천유아교육진흥원)2" sheetId="34" r:id="rId10"/>
  </sheets>
  <definedNames>
    <definedName name="_xlnm.Print_Area" localSheetId="6">'체험학습 10.13(낙안)'!$A$1:$S$30</definedName>
    <definedName name="_xlnm.Print_Area" localSheetId="7">'체험학습 11.16(상수도사업소7세)'!$A$1:$S$30</definedName>
    <definedName name="_xlnm.Print_Area" localSheetId="8">'체험학습 11.17(상수도사업소 5-6세)'!$A$1:$S$30</definedName>
    <definedName name="_xlnm.Print_Area" localSheetId="9">'체험학습 12.19(순천유아교육진흥원)2'!$A$1:$S$30</definedName>
    <definedName name="_xlnm.Print_Area" localSheetId="0">'체험학습04.28)'!$B$1:$T$22</definedName>
    <definedName name="_xlnm.Print_Area" localSheetId="1">'체험학습05.25)'!$B$1:$T$24</definedName>
    <definedName name="_xlnm.Print_Area" localSheetId="2">'체험학습05.26)'!$B$1:$T$27</definedName>
    <definedName name="_xlnm.Print_Area" localSheetId="3">체험학습06.13!$B$1:$T$26</definedName>
    <definedName name="_xlnm.Print_Area" localSheetId="4">체험학습06.14!$B$1:$T$27</definedName>
    <definedName name="_xlnm.Print_Area" localSheetId="5">'체험학습07.17)'!$B$1:$T$29</definedName>
  </definedNames>
  <calcPr calcId="152511"/>
</workbook>
</file>

<file path=xl/calcChain.xml><?xml version="1.0" encoding="utf-8"?>
<calcChain xmlns="http://schemas.openxmlformats.org/spreadsheetml/2006/main">
  <c r="I22" i="34" l="1"/>
  <c r="G19" i="34" l="1"/>
  <c r="D22" i="34"/>
  <c r="C22" i="34"/>
  <c r="C28" i="34" s="1"/>
  <c r="F6" i="34"/>
  <c r="Q16" i="34"/>
  <c r="D6" i="34" s="1"/>
  <c r="I28" i="34"/>
  <c r="I27" i="34"/>
  <c r="G27" i="34"/>
  <c r="B23" i="34" s="1"/>
  <c r="C27" i="34"/>
  <c r="K26" i="34"/>
  <c r="K25" i="34"/>
  <c r="K24" i="34"/>
  <c r="I24" i="34"/>
  <c r="K23" i="34"/>
  <c r="C23" i="34"/>
  <c r="O21" i="34"/>
  <c r="S21" i="34" s="1"/>
  <c r="G21" i="34"/>
  <c r="K21" i="34" s="1"/>
  <c r="D21" i="34"/>
  <c r="O20" i="34"/>
  <c r="S20" i="34" s="1"/>
  <c r="G20" i="34"/>
  <c r="K20" i="34" s="1"/>
  <c r="D20" i="34"/>
  <c r="L20" i="34" s="1"/>
  <c r="M20" i="34" s="1"/>
  <c r="S19" i="34"/>
  <c r="K19" i="34"/>
  <c r="D19" i="34"/>
  <c r="Q18" i="34"/>
  <c r="S18" i="34" s="1"/>
  <c r="O18" i="34"/>
  <c r="D18" i="34"/>
  <c r="S17" i="34"/>
  <c r="K18" i="34"/>
  <c r="G17" i="34"/>
  <c r="K17" i="34" s="1"/>
  <c r="E17" i="34"/>
  <c r="D17" i="34"/>
  <c r="O16" i="34"/>
  <c r="G16" i="34"/>
  <c r="K16" i="34" s="1"/>
  <c r="E16" i="34"/>
  <c r="D16" i="34"/>
  <c r="D8" i="34"/>
  <c r="B7" i="34" s="1"/>
  <c r="F5" i="34"/>
  <c r="D5" i="34"/>
  <c r="B5" i="34" s="1"/>
  <c r="K22" i="34" l="1"/>
  <c r="L19" i="34"/>
  <c r="M19" i="34" s="1"/>
  <c r="B27" i="34"/>
  <c r="D23" i="34"/>
  <c r="D27" i="34" s="1"/>
  <c r="D28" i="34" s="1"/>
  <c r="K27" i="34"/>
  <c r="S16" i="34"/>
  <c r="B6" i="34"/>
  <c r="S22" i="34"/>
  <c r="L17" i="34"/>
  <c r="M17" i="34" s="1"/>
  <c r="L16" i="34"/>
  <c r="L18" i="34"/>
  <c r="M18" i="34" s="1"/>
  <c r="D5" i="31"/>
  <c r="K28" i="34" l="1"/>
  <c r="L22" i="34"/>
  <c r="L28" i="34" s="1"/>
  <c r="M16" i="34"/>
  <c r="M22" i="34" s="1"/>
  <c r="M28" i="34" s="1"/>
  <c r="B9" i="32"/>
  <c r="G27" i="32"/>
  <c r="C27" i="32"/>
  <c r="C28" i="32" s="1"/>
  <c r="K26" i="32"/>
  <c r="K25" i="32"/>
  <c r="I27" i="32"/>
  <c r="K23" i="32"/>
  <c r="D23" i="32"/>
  <c r="D27" i="32" s="1"/>
  <c r="B27" i="32"/>
  <c r="I22" i="32"/>
  <c r="C22" i="32"/>
  <c r="O21" i="32"/>
  <c r="S21" i="32" s="1"/>
  <c r="K21" i="32"/>
  <c r="G21" i="32"/>
  <c r="D21" i="32"/>
  <c r="O20" i="32"/>
  <c r="S20" i="32" s="1"/>
  <c r="G20" i="32"/>
  <c r="K20" i="32" s="1"/>
  <c r="L20" i="32" s="1"/>
  <c r="M20" i="32" s="1"/>
  <c r="D20" i="32"/>
  <c r="O19" i="32"/>
  <c r="S19" i="32" s="1"/>
  <c r="K19" i="32"/>
  <c r="D19" i="32"/>
  <c r="L19" i="32" s="1"/>
  <c r="M19" i="32" s="1"/>
  <c r="D18" i="32"/>
  <c r="K17" i="32"/>
  <c r="E17" i="32"/>
  <c r="D17" i="32"/>
  <c r="O16" i="32"/>
  <c r="S16" i="32" s="1"/>
  <c r="G16" i="32"/>
  <c r="K16" i="32" s="1"/>
  <c r="E16" i="32"/>
  <c r="D16" i="32"/>
  <c r="D8" i="32"/>
  <c r="B7" i="32"/>
  <c r="D6" i="32"/>
  <c r="B6" i="32"/>
  <c r="F5" i="32"/>
  <c r="D5" i="32"/>
  <c r="S22" i="32" l="1"/>
  <c r="B5" i="32"/>
  <c r="D22" i="32"/>
  <c r="D28" i="32" s="1"/>
  <c r="K18" i="32"/>
  <c r="K22" i="32" s="1"/>
  <c r="L16" i="32"/>
  <c r="L17" i="32"/>
  <c r="M17" i="32" s="1"/>
  <c r="I28" i="32"/>
  <c r="K24" i="32"/>
  <c r="K27" i="32" s="1"/>
  <c r="K26" i="31"/>
  <c r="K25" i="31"/>
  <c r="I27" i="31"/>
  <c r="K23" i="31"/>
  <c r="C27" i="31"/>
  <c r="D23" i="31"/>
  <c r="D27" i="31" s="1"/>
  <c r="I22" i="31"/>
  <c r="C22" i="31"/>
  <c r="O21" i="31"/>
  <c r="S21" i="31" s="1"/>
  <c r="G21" i="31"/>
  <c r="K21" i="31" s="1"/>
  <c r="D21" i="31"/>
  <c r="S20" i="31"/>
  <c r="O20" i="31"/>
  <c r="K20" i="31"/>
  <c r="G20" i="31"/>
  <c r="D20" i="31"/>
  <c r="L20" i="31" s="1"/>
  <c r="M20" i="31" s="1"/>
  <c r="O19" i="31"/>
  <c r="S19" i="31" s="1"/>
  <c r="K19" i="31"/>
  <c r="D19" i="31"/>
  <c r="L19" i="31" s="1"/>
  <c r="M19" i="31" s="1"/>
  <c r="D18" i="31"/>
  <c r="E17" i="31"/>
  <c r="D17" i="31"/>
  <c r="O16" i="31"/>
  <c r="S16" i="31" s="1"/>
  <c r="G16" i="31"/>
  <c r="K16" i="31" s="1"/>
  <c r="E16" i="31"/>
  <c r="D16" i="31"/>
  <c r="B7" i="31"/>
  <c r="B6" i="31"/>
  <c r="B5" i="31"/>
  <c r="K28" i="32" l="1"/>
  <c r="L18" i="32"/>
  <c r="M18" i="32" s="1"/>
  <c r="M16" i="32"/>
  <c r="I28" i="31"/>
  <c r="K17" i="31"/>
  <c r="L17" i="31" s="1"/>
  <c r="M17" i="31" s="1"/>
  <c r="S22" i="31"/>
  <c r="C28" i="31"/>
  <c r="K18" i="31"/>
  <c r="K22" i="31" s="1"/>
  <c r="L16" i="31"/>
  <c r="K24" i="31"/>
  <c r="K27" i="31" s="1"/>
  <c r="B27" i="31"/>
  <c r="D22" i="31"/>
  <c r="D28" i="31" s="1"/>
  <c r="B7" i="30"/>
  <c r="I27" i="30"/>
  <c r="B23" i="30"/>
  <c r="B27" i="30" s="1"/>
  <c r="G27" i="30"/>
  <c r="K26" i="30"/>
  <c r="K25" i="30"/>
  <c r="O21" i="30"/>
  <c r="O20" i="30"/>
  <c r="S20" i="30" s="1"/>
  <c r="O19" i="30"/>
  <c r="S19" i="30" s="1"/>
  <c r="I26" i="30"/>
  <c r="I24" i="30"/>
  <c r="K24" i="30" s="1"/>
  <c r="K23" i="30"/>
  <c r="C23" i="30"/>
  <c r="C27" i="30" s="1"/>
  <c r="C22" i="30"/>
  <c r="G21" i="30"/>
  <c r="K21" i="30" s="1"/>
  <c r="D21" i="30"/>
  <c r="G20" i="30"/>
  <c r="K20" i="30" s="1"/>
  <c r="D20" i="30"/>
  <c r="K19" i="30"/>
  <c r="D19" i="30"/>
  <c r="O18" i="30"/>
  <c r="G18" i="30"/>
  <c r="D18" i="30"/>
  <c r="Q17" i="30"/>
  <c r="Q18" i="30" s="1"/>
  <c r="O17" i="30"/>
  <c r="S17" i="30" s="1"/>
  <c r="G17" i="30"/>
  <c r="E17" i="30"/>
  <c r="D17" i="30"/>
  <c r="O16" i="30"/>
  <c r="S16" i="30" s="1"/>
  <c r="I17" i="30"/>
  <c r="G16" i="30"/>
  <c r="K16" i="30" s="1"/>
  <c r="E16" i="30"/>
  <c r="D16" i="30"/>
  <c r="D8" i="30"/>
  <c r="F6" i="30"/>
  <c r="D6" i="30"/>
  <c r="F5" i="30"/>
  <c r="M22" i="32" l="1"/>
  <c r="M28" i="32" s="1"/>
  <c r="L22" i="32"/>
  <c r="L28" i="32" s="1"/>
  <c r="K28" i="31"/>
  <c r="L18" i="31"/>
  <c r="M18" i="31" s="1"/>
  <c r="M16" i="31"/>
  <c r="K27" i="30"/>
  <c r="D23" i="30"/>
  <c r="D27" i="30" s="1"/>
  <c r="S18" i="30"/>
  <c r="S22" i="30" s="1"/>
  <c r="S21" i="30"/>
  <c r="B6" i="30"/>
  <c r="L20" i="30"/>
  <c r="M20" i="30" s="1"/>
  <c r="L19" i="30"/>
  <c r="M19" i="30" s="1"/>
  <c r="L16" i="30"/>
  <c r="K17" i="30"/>
  <c r="L17" i="30" s="1"/>
  <c r="M17" i="30" s="1"/>
  <c r="I18" i="30"/>
  <c r="K18" i="30"/>
  <c r="L18" i="30" s="1"/>
  <c r="M18" i="30" s="1"/>
  <c r="C28" i="30"/>
  <c r="D22" i="30"/>
  <c r="I22" i="30"/>
  <c r="I28" i="30" s="1"/>
  <c r="D5" i="30"/>
  <c r="B5" i="30" s="1"/>
  <c r="T21" i="26"/>
  <c r="N21" i="26"/>
  <c r="M21" i="26"/>
  <c r="L21" i="26"/>
  <c r="E21" i="26"/>
  <c r="J19" i="26"/>
  <c r="L19" i="26"/>
  <c r="J20" i="26"/>
  <c r="L20" i="26"/>
  <c r="E19" i="26"/>
  <c r="E20" i="26"/>
  <c r="H20" i="26"/>
  <c r="H19" i="26"/>
  <c r="M22" i="31" l="1"/>
  <c r="M28" i="31" s="1"/>
  <c r="L22" i="31"/>
  <c r="L28" i="31" s="1"/>
  <c r="D28" i="30"/>
  <c r="L22" i="30"/>
  <c r="L28" i="30" s="1"/>
  <c r="M16" i="30"/>
  <c r="M22" i="30" s="1"/>
  <c r="M28" i="30" s="1"/>
  <c r="K22" i="30"/>
  <c r="K28" i="30" s="1"/>
  <c r="L22" i="29"/>
  <c r="E22" i="29"/>
  <c r="D22" i="29" l="1"/>
  <c r="D23" i="29" l="1"/>
  <c r="J25" i="29"/>
  <c r="R17" i="29"/>
  <c r="P18" i="29"/>
  <c r="H18" i="29"/>
  <c r="E18" i="29"/>
  <c r="L21" i="29"/>
  <c r="J21" i="29"/>
  <c r="E21" i="29"/>
  <c r="H21" i="29"/>
  <c r="D26" i="29" l="1"/>
  <c r="L25" i="29"/>
  <c r="J24" i="29"/>
  <c r="L24" i="29" s="1"/>
  <c r="J26" i="29"/>
  <c r="J20" i="29"/>
  <c r="H20" i="29"/>
  <c r="E20" i="29"/>
  <c r="J19" i="29"/>
  <c r="G5" i="29" s="1"/>
  <c r="H19" i="29"/>
  <c r="L19" i="29" s="1"/>
  <c r="E19" i="29"/>
  <c r="R18" i="29"/>
  <c r="T18" i="29" s="1"/>
  <c r="P17" i="29"/>
  <c r="H17" i="29"/>
  <c r="F17" i="29"/>
  <c r="E17" i="29"/>
  <c r="P16" i="29"/>
  <c r="T16" i="29" s="1"/>
  <c r="J16" i="29"/>
  <c r="H16" i="29"/>
  <c r="F16" i="29"/>
  <c r="E16" i="29"/>
  <c r="H8" i="29"/>
  <c r="E8" i="29"/>
  <c r="C7" i="29" s="1"/>
  <c r="G6" i="29"/>
  <c r="E6" i="29"/>
  <c r="C6" i="29"/>
  <c r="D27" i="29" l="1"/>
  <c r="T17" i="29"/>
  <c r="L20" i="29"/>
  <c r="M20" i="29" s="1"/>
  <c r="N20" i="29" s="1"/>
  <c r="J22" i="29"/>
  <c r="J27" i="29" s="1"/>
  <c r="M19" i="29"/>
  <c r="N19" i="29" s="1"/>
  <c r="T22" i="29"/>
  <c r="L23" i="29"/>
  <c r="L26" i="29" s="1"/>
  <c r="C23" i="29"/>
  <c r="E5" i="29"/>
  <c r="C5" i="29" s="1"/>
  <c r="L16" i="29"/>
  <c r="M16" i="29" s="1"/>
  <c r="J17" i="29"/>
  <c r="G6" i="27"/>
  <c r="C5" i="27"/>
  <c r="D23" i="28"/>
  <c r="L22" i="28"/>
  <c r="J20" i="28"/>
  <c r="J21" i="28" s="1"/>
  <c r="L21" i="28" s="1"/>
  <c r="C20" i="28"/>
  <c r="E20" i="28" s="1"/>
  <c r="E23" i="28" s="1"/>
  <c r="D19" i="28"/>
  <c r="D24" i="28" s="1"/>
  <c r="J18" i="28"/>
  <c r="C18" i="28"/>
  <c r="H18" i="28" s="1"/>
  <c r="L18" i="28" s="1"/>
  <c r="J17" i="28"/>
  <c r="J19" i="28" s="1"/>
  <c r="C17" i="28"/>
  <c r="H17" i="28" s="1"/>
  <c r="L17" i="28" s="1"/>
  <c r="P16" i="28"/>
  <c r="M16" i="28"/>
  <c r="N16" i="28" s="1"/>
  <c r="L16" i="28"/>
  <c r="J16" i="28"/>
  <c r="H16" i="28"/>
  <c r="F16" i="28"/>
  <c r="E16" i="28"/>
  <c r="R15" i="28"/>
  <c r="R16" i="28" s="1"/>
  <c r="T16" i="28" s="1"/>
  <c r="P15" i="28"/>
  <c r="T15" i="28" s="1"/>
  <c r="H15" i="28"/>
  <c r="L15" i="28" s="1"/>
  <c r="F15" i="28"/>
  <c r="E15" i="28"/>
  <c r="M15" i="28" s="1"/>
  <c r="F6" i="28"/>
  <c r="C6" i="28"/>
  <c r="J5" i="28"/>
  <c r="F5" i="28"/>
  <c r="C5" i="28" s="1"/>
  <c r="L17" i="29" l="1"/>
  <c r="M17" i="29" s="1"/>
  <c r="N17" i="29" s="1"/>
  <c r="J18" i="29"/>
  <c r="L18" i="29" s="1"/>
  <c r="M18" i="29" s="1"/>
  <c r="N18" i="29" s="1"/>
  <c r="E23" i="29"/>
  <c r="E26" i="29" s="1"/>
  <c r="E27" i="29" s="1"/>
  <c r="C26" i="29"/>
  <c r="L27" i="29"/>
  <c r="N16" i="29"/>
  <c r="N15" i="28"/>
  <c r="L19" i="28"/>
  <c r="T19" i="28"/>
  <c r="J23" i="28"/>
  <c r="J24" i="28" s="1"/>
  <c r="E18" i="28"/>
  <c r="M18" i="28" s="1"/>
  <c r="N18" i="28" s="1"/>
  <c r="L20" i="28"/>
  <c r="L23" i="28" s="1"/>
  <c r="C23" i="28"/>
  <c r="E17" i="28"/>
  <c r="M22" i="29" l="1"/>
  <c r="M27" i="29" s="1"/>
  <c r="N22" i="29"/>
  <c r="N27" i="29" s="1"/>
  <c r="L24" i="28"/>
  <c r="M17" i="28"/>
  <c r="E19" i="28"/>
  <c r="E24" i="28" s="1"/>
  <c r="N17" i="28" l="1"/>
  <c r="N19" i="28" s="1"/>
  <c r="N24" i="28" s="1"/>
  <c r="M19" i="28"/>
  <c r="M24" i="28" s="1"/>
  <c r="C6" i="27" l="1"/>
  <c r="C7" i="27"/>
  <c r="E6" i="27"/>
  <c r="H8" i="27"/>
  <c r="E8" i="27"/>
  <c r="J16" i="27"/>
  <c r="R17" i="27"/>
  <c r="E18" i="27"/>
  <c r="H18" i="27"/>
  <c r="J18" i="27"/>
  <c r="E19" i="27"/>
  <c r="H19" i="27"/>
  <c r="J19" i="27"/>
  <c r="L19" i="27" l="1"/>
  <c r="M19" i="27" s="1"/>
  <c r="N19" i="27" s="1"/>
  <c r="L18" i="27"/>
  <c r="M18" i="27" s="1"/>
  <c r="N18" i="27" s="1"/>
  <c r="D24" i="27"/>
  <c r="L23" i="27"/>
  <c r="J21" i="27" l="1"/>
  <c r="J24" i="27" s="1"/>
  <c r="D20" i="27"/>
  <c r="D25" i="27" s="1"/>
  <c r="P17" i="27"/>
  <c r="J17" i="27"/>
  <c r="H17" i="27"/>
  <c r="F17" i="27"/>
  <c r="E17" i="27"/>
  <c r="P16" i="27"/>
  <c r="E5" i="27"/>
  <c r="H16" i="27"/>
  <c r="F16" i="27"/>
  <c r="E16" i="27"/>
  <c r="L16" i="27" l="1"/>
  <c r="H21" i="27"/>
  <c r="C21" i="27" s="1"/>
  <c r="C24" i="27" s="1"/>
  <c r="L17" i="27"/>
  <c r="M17" i="27" s="1"/>
  <c r="N17" i="27" s="1"/>
  <c r="T16" i="27"/>
  <c r="E20" i="27"/>
  <c r="T17" i="27"/>
  <c r="G5" i="27"/>
  <c r="J22" i="27"/>
  <c r="L22" i="27" s="1"/>
  <c r="M16" i="27"/>
  <c r="J20" i="27"/>
  <c r="J25" i="27" s="1"/>
  <c r="T18" i="24"/>
  <c r="T20" i="27" l="1"/>
  <c r="E21" i="27"/>
  <c r="E24" i="27" s="1"/>
  <c r="E25" i="27" s="1"/>
  <c r="L21" i="27"/>
  <c r="L24" i="27"/>
  <c r="M20" i="27"/>
  <c r="L20" i="27"/>
  <c r="N16" i="27"/>
  <c r="N20" i="27" s="1"/>
  <c r="J24" i="26"/>
  <c r="D25" i="26"/>
  <c r="D21" i="26"/>
  <c r="C6" i="26"/>
  <c r="J5" i="26"/>
  <c r="J15" i="26"/>
  <c r="J21" i="26" s="1"/>
  <c r="L25" i="27" l="1"/>
  <c r="N25" i="27"/>
  <c r="M25" i="27"/>
  <c r="F5" i="26"/>
  <c r="C5" i="26" s="1"/>
  <c r="J18" i="26"/>
  <c r="H18" i="26"/>
  <c r="E17" i="26"/>
  <c r="E16" i="26"/>
  <c r="D24" i="26"/>
  <c r="C24" i="26"/>
  <c r="J22" i="26"/>
  <c r="J23" i="26" s="1"/>
  <c r="L23" i="26" s="1"/>
  <c r="C22" i="26"/>
  <c r="E22" i="26" s="1"/>
  <c r="E24" i="26" s="1"/>
  <c r="E18" i="26"/>
  <c r="P17" i="26"/>
  <c r="H17" i="26"/>
  <c r="F17" i="26"/>
  <c r="P16" i="26"/>
  <c r="H16" i="26"/>
  <c r="F16" i="26"/>
  <c r="R15" i="26"/>
  <c r="R16" i="26" s="1"/>
  <c r="P15" i="26"/>
  <c r="T15" i="26" s="1"/>
  <c r="H15" i="26"/>
  <c r="F15" i="26"/>
  <c r="E15" i="26"/>
  <c r="F6" i="26"/>
  <c r="L18" i="26" l="1"/>
  <c r="T16" i="26"/>
  <c r="E25" i="26"/>
  <c r="J16" i="26"/>
  <c r="L16" i="26" s="1"/>
  <c r="M16" i="26" s="1"/>
  <c r="N16" i="26" s="1"/>
  <c r="L15" i="26"/>
  <c r="J17" i="26"/>
  <c r="L17" i="26" s="1"/>
  <c r="M17" i="26" s="1"/>
  <c r="N17" i="26" s="1"/>
  <c r="R17" i="26"/>
  <c r="T17" i="26" s="1"/>
  <c r="L22" i="26"/>
  <c r="L24" i="26" s="1"/>
  <c r="D19" i="25"/>
  <c r="J18" i="25"/>
  <c r="L18" i="25" s="1"/>
  <c r="L17" i="25"/>
  <c r="L19" i="25" s="1"/>
  <c r="J17" i="25"/>
  <c r="C17" i="25"/>
  <c r="C19" i="25" s="1"/>
  <c r="D16" i="25"/>
  <c r="J14" i="25" s="1"/>
  <c r="R15" i="25"/>
  <c r="P15" i="25"/>
  <c r="T15" i="25" s="1"/>
  <c r="E15" i="25"/>
  <c r="E16" i="25" s="1"/>
  <c r="R14" i="25"/>
  <c r="P14" i="25"/>
  <c r="T14" i="25" s="1"/>
  <c r="H14" i="25"/>
  <c r="L14" i="25" s="1"/>
  <c r="L16" i="25" s="1"/>
  <c r="L20" i="25" s="1"/>
  <c r="E14" i="25"/>
  <c r="F6" i="25"/>
  <c r="L25" i="26" l="1"/>
  <c r="M15" i="26"/>
  <c r="M14" i="25"/>
  <c r="E17" i="25"/>
  <c r="E19" i="25" s="1"/>
  <c r="E20" i="25" s="1"/>
  <c r="L21" i="24"/>
  <c r="L18" i="24"/>
  <c r="E18" i="24"/>
  <c r="N18" i="24"/>
  <c r="M18" i="24"/>
  <c r="N15" i="26" l="1"/>
  <c r="N25" i="26" s="1"/>
  <c r="M25" i="26"/>
  <c r="M16" i="25"/>
  <c r="M20" i="25" s="1"/>
  <c r="N14" i="25"/>
  <c r="N16" i="25" s="1"/>
  <c r="N20" i="25" s="1"/>
  <c r="T16" i="24"/>
  <c r="T15" i="24"/>
  <c r="R16" i="24"/>
  <c r="R15" i="24"/>
  <c r="P15" i="24"/>
  <c r="P16" i="24"/>
  <c r="N16" i="24"/>
  <c r="N15" i="24"/>
  <c r="M16" i="24"/>
  <c r="M15" i="24"/>
  <c r="M14" i="24"/>
  <c r="L17" i="24"/>
  <c r="L16" i="24"/>
  <c r="L15" i="24"/>
  <c r="J16" i="24"/>
  <c r="J15" i="24"/>
  <c r="H16" i="24"/>
  <c r="H15" i="24"/>
  <c r="F17" i="24"/>
  <c r="F16" i="24"/>
  <c r="F15" i="24"/>
  <c r="F14" i="24"/>
  <c r="J14" i="24"/>
  <c r="E15" i="24"/>
  <c r="E16" i="24"/>
  <c r="R14" i="24" l="1"/>
  <c r="F6" i="24"/>
  <c r="E17" i="24"/>
  <c r="C19" i="24" l="1"/>
  <c r="D21" i="24" l="1"/>
  <c r="C21" i="24"/>
  <c r="J19" i="24"/>
  <c r="L19" i="24" s="1"/>
  <c r="E19" i="24"/>
  <c r="E21" i="24" s="1"/>
  <c r="P14" i="24"/>
  <c r="H14" i="24"/>
  <c r="L14" i="24" s="1"/>
  <c r="E14" i="24"/>
  <c r="J20" i="24" l="1"/>
  <c r="L20" i="24" s="1"/>
  <c r="L22" i="24" s="1"/>
  <c r="E22" i="24"/>
  <c r="T14" i="24"/>
  <c r="N14" i="24" l="1"/>
  <c r="N22" i="24" s="1"/>
  <c r="M22" i="24"/>
</calcChain>
</file>

<file path=xl/comments1.xml><?xml version="1.0" encoding="utf-8"?>
<comments xmlns="http://schemas.openxmlformats.org/spreadsheetml/2006/main">
  <authors>
    <author>user</author>
  </authors>
  <commentList>
    <comment ref="D14" authorId="0" shapeId="0">
      <text>
        <r>
          <rPr>
            <b/>
            <sz val="9"/>
            <color indexed="81"/>
            <rFont val="돋움"/>
            <family val="3"/>
            <charset val="129"/>
          </rPr>
          <t>김상훈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제외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체험결석함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C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지출내역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원아수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81"/>
            <rFont val="돋움"/>
            <family val="3"/>
            <charset val="129"/>
          </rPr>
          <t>수식되어있음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<sst xmlns="http://schemas.openxmlformats.org/spreadsheetml/2006/main" count="746" uniqueCount="161">
  <si>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</si>
  <si>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</si>
  <si>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</si>
  <si>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</si>
  <si>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</si>
  <si>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</si>
  <si>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</si>
  <si>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</si>
  <si>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</si>
  <si>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</si>
  <si>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</si>
  <si>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</si>
  <si>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</si>
  <si>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</si>
  <si>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</si>
  <si>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</si>
  <si>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</si>
  <si>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</si>
  <si>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</si>
  <si>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</si>
  <si>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</si>
  <si>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</si>
  <si>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</si>
  <si>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</si>
  <si>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</si>
  <si>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</si>
  <si>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식비</t>
    <phoneticPr fontId="3" type="noConversion"/>
  </si>
  <si>
    <t>.</t>
    <phoneticPr fontId="3" type="noConversion"/>
  </si>
  <si>
    <t>입장료</t>
    <phoneticPr fontId="3" type="noConversion"/>
  </si>
  <si>
    <t>점심</t>
    <phoneticPr fontId="3" type="noConversion"/>
  </si>
  <si>
    <t>*</t>
    <phoneticPr fontId="3" type="noConversion"/>
  </si>
  <si>
    <t>=</t>
    <phoneticPr fontId="3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</si>
  <si>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</si>
  <si>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</si>
  <si>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</si>
  <si>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>6. 선정방식</t>
    <phoneticPr fontId="5" type="noConversion"/>
  </si>
  <si>
    <t>4. 인솔교사 : 9명</t>
    <phoneticPr fontId="5" type="noConversion"/>
  </si>
  <si>
    <t>-</t>
    <phoneticPr fontId="3" type="noConversion"/>
  </si>
  <si>
    <t>4. 인솔교사 : 18명</t>
    <phoneticPr fontId="5" type="noConversion"/>
  </si>
  <si>
    <t>불참</t>
    <phoneticPr fontId="3" type="noConversion"/>
  </si>
  <si>
    <t>)</t>
    <phoneticPr fontId="3" type="noConversion"/>
  </si>
  <si>
    <t>지원금(원아)</t>
    <phoneticPr fontId="3" type="noConversion"/>
  </si>
  <si>
    <t>▣ 불참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</si>
  <si>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</si>
  <si>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</si>
  <si>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2017학년도 5월 현장체험학습비 정산서</t>
    <phoneticPr fontId="5" type="noConversion"/>
  </si>
  <si>
    <t>1. 기    간 : 2017.  05. 25.(1일)</t>
    <phoneticPr fontId="5" type="noConversion"/>
  </si>
  <si>
    <t>2. 장    소 :  광양 농부네텃밭 도서관</t>
    <phoneticPr fontId="5" type="noConversion"/>
  </si>
  <si>
    <t>(  지원금 처리원아 0명 )</t>
    <phoneticPr fontId="3" type="noConversion"/>
  </si>
  <si>
    <t>5. 수행업체 : (유)초관광여행사(2대)</t>
    <phoneticPr fontId="5" type="noConversion"/>
  </si>
  <si>
    <t>점심</t>
    <phoneticPr fontId="3" type="noConversion"/>
  </si>
  <si>
    <t>입장료</t>
    <phoneticPr fontId="3" type="noConversion"/>
  </si>
  <si>
    <t xml:space="preserve">▣ 재적 </t>
    <phoneticPr fontId="3" type="noConversion"/>
  </si>
  <si>
    <t>*</t>
    <phoneticPr fontId="3" type="noConversion"/>
  </si>
  <si>
    <t>=</t>
    <phoneticPr fontId="3" type="noConversion"/>
  </si>
  <si>
    <t>)</t>
    <phoneticPr fontId="3" type="noConversion"/>
  </si>
  <si>
    <t>2017학년도 4월 현장체험학습비 정산서</t>
    <phoneticPr fontId="5" type="noConversion"/>
  </si>
  <si>
    <t>.</t>
    <phoneticPr fontId="3" type="noConversion"/>
  </si>
  <si>
    <t>1. 기    간 : 2017.  04. 28.(1일)</t>
    <phoneticPr fontId="5" type="noConversion"/>
  </si>
  <si>
    <t>2. 장    소 :  광양시 농업기술센터</t>
    <phoneticPr fontId="5" type="noConversion"/>
  </si>
  <si>
    <t>(  지원금 처리원아 1명 )</t>
    <phoneticPr fontId="3" type="noConversion"/>
  </si>
  <si>
    <t>▣ 재적 174명</t>
    <phoneticPr fontId="3" type="noConversion"/>
  </si>
  <si>
    <t xml:space="preserve">(정규원아 </t>
    <phoneticPr fontId="3" type="noConversion"/>
  </si>
  <si>
    <t>지원금처리원아</t>
    <phoneticPr fontId="3" type="noConversion"/>
  </si>
  <si>
    <t>4. 인솔교사 : 18명</t>
    <phoneticPr fontId="5" type="noConversion"/>
  </si>
  <si>
    <t>5. 수행업체 : (유)초관광여행사(5대)</t>
    <phoneticPr fontId="5" type="noConversion"/>
  </si>
  <si>
    <t xml:space="preserve">   - (유)초원관광여행사 : S2B전자계약</t>
    <phoneticPr fontId="5" type="noConversion"/>
  </si>
  <si>
    <t>수  입  액</t>
    <phoneticPr fontId="5" type="noConversion"/>
  </si>
  <si>
    <t>지    출    액</t>
    <phoneticPr fontId="5" type="noConversion"/>
  </si>
  <si>
    <t>잔액</t>
    <phoneticPr fontId="5" type="noConversion"/>
  </si>
  <si>
    <t>환불</t>
    <phoneticPr fontId="5" type="noConversion"/>
  </si>
  <si>
    <t>비고</t>
    <phoneticPr fontId="5" type="noConversion"/>
  </si>
  <si>
    <t>금액(인)</t>
    <phoneticPr fontId="5" type="noConversion"/>
  </si>
  <si>
    <t>인원</t>
    <phoneticPr fontId="5" type="noConversion"/>
  </si>
  <si>
    <t>징수액</t>
    <phoneticPr fontId="5" type="noConversion"/>
  </si>
  <si>
    <t>항   목</t>
    <phoneticPr fontId="5" type="noConversion"/>
  </si>
  <si>
    <t>지 출 내 역</t>
    <phoneticPr fontId="5" type="noConversion"/>
  </si>
  <si>
    <t>금  액</t>
    <phoneticPr fontId="5" type="noConversion"/>
  </si>
  <si>
    <t>차량비(원아)</t>
    <phoneticPr fontId="5" type="noConversion"/>
  </si>
  <si>
    <t>*</t>
    <phoneticPr fontId="3" type="noConversion"/>
  </si>
  <si>
    <t>=</t>
    <phoneticPr fontId="3" type="noConversion"/>
  </si>
  <si>
    <t>불참</t>
    <phoneticPr fontId="3" type="noConversion"/>
  </si>
  <si>
    <t>=</t>
    <phoneticPr fontId="3" type="noConversion"/>
  </si>
  <si>
    <t>지원금(원아)</t>
    <phoneticPr fontId="3" type="noConversion"/>
  </si>
  <si>
    <t>불참</t>
    <phoneticPr fontId="3" type="noConversion"/>
  </si>
  <si>
    <t>소  계</t>
    <phoneticPr fontId="5" type="noConversion"/>
  </si>
  <si>
    <t>소  계</t>
    <phoneticPr fontId="5" type="noConversion"/>
  </si>
  <si>
    <t>-</t>
    <phoneticPr fontId="3" type="noConversion"/>
  </si>
  <si>
    <t>교  사</t>
    <phoneticPr fontId="5" type="noConversion"/>
  </si>
  <si>
    <t>차량비</t>
    <phoneticPr fontId="5" type="noConversion"/>
  </si>
  <si>
    <t>*</t>
    <phoneticPr fontId="3" type="noConversion"/>
  </si>
  <si>
    <t>=</t>
    <phoneticPr fontId="3" type="noConversion"/>
  </si>
  <si>
    <t>일비</t>
    <phoneticPr fontId="5" type="noConversion"/>
  </si>
  <si>
    <t>*</t>
    <phoneticPr fontId="3" type="noConversion"/>
  </si>
  <si>
    <t>=</t>
    <phoneticPr fontId="3" type="noConversion"/>
  </si>
  <si>
    <t>소  계</t>
    <phoneticPr fontId="5" type="noConversion"/>
  </si>
  <si>
    <t>총  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</si>
  <si>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</si>
  <si>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</si>
  <si>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1. 기    간 : 2017.  05. 26.(1일)</t>
    <phoneticPr fontId="5" type="noConversion"/>
  </si>
  <si>
    <t xml:space="preserve">   ▣ 재적 </t>
    <phoneticPr fontId="3" type="noConversion"/>
  </si>
  <si>
    <t>(정규원아</t>
    <phoneticPr fontId="3" type="noConversion"/>
  </si>
  <si>
    <t>)</t>
    <phoneticPr fontId="3" type="noConversion"/>
  </si>
  <si>
    <t xml:space="preserve">3. 참가인원:   </t>
    <phoneticPr fontId="5" type="noConversion"/>
  </si>
  <si>
    <t xml:space="preserve">  지원금 원아</t>
    <phoneticPr fontId="3" type="noConversion"/>
  </si>
  <si>
    <t>지원금원아</t>
    <phoneticPr fontId="3" type="noConversion"/>
  </si>
  <si>
    <t>정규원아</t>
    <phoneticPr fontId="3" type="noConversion"/>
  </si>
  <si>
    <t xml:space="preserve">   ▣ 재적 세부현황</t>
    <phoneticPr fontId="3" type="noConversion"/>
  </si>
  <si>
    <t>/지원금원아</t>
    <phoneticPr fontId="3" type="noConversion"/>
  </si>
  <si>
    <t xml:space="preserve">3. 학생 참가인원:  72명  </t>
    <phoneticPr fontId="5" type="noConversion"/>
  </si>
  <si>
    <t>2017학년도 6월 현장체험학습비 정산서</t>
    <phoneticPr fontId="5" type="noConversion"/>
  </si>
  <si>
    <t>2. 장    소 :  순천 그림책도서관</t>
    <phoneticPr fontId="5" type="noConversion"/>
  </si>
  <si>
    <t>차량비
(지원금원아)</t>
    <phoneticPr fontId="3" type="noConversion"/>
  </si>
  <si>
    <t>입장료
(지원금원아)</t>
    <phoneticPr fontId="3" type="noConversion"/>
  </si>
  <si>
    <t>*</t>
  </si>
  <si>
    <t>*</t>
    <phoneticPr fontId="3" type="noConversion"/>
  </si>
  <si>
    <t>=</t>
    <phoneticPr fontId="3" type="noConversion"/>
  </si>
  <si>
    <t>1. 기    간 : 2017.  06. 14.(1일)</t>
    <phoneticPr fontId="5" type="noConversion"/>
  </si>
  <si>
    <t>5. 수행업체 : (유)초관광여행사 - 2대</t>
    <phoneticPr fontId="5" type="noConversion"/>
  </si>
  <si>
    <t xml:space="preserve">   ▣ 불참</t>
    <phoneticPr fontId="3" type="noConversion"/>
  </si>
  <si>
    <t xml:space="preserve">3. 학생참가인원:   </t>
    <phoneticPr fontId="5" type="noConversion"/>
  </si>
  <si>
    <t>1. 기    간 : 2017.  06. 13.(1일)</t>
    <phoneticPr fontId="5" type="noConversion"/>
  </si>
  <si>
    <t>5. 수행업체 : (유)초관광여행사 - 3대</t>
    <phoneticPr fontId="5" type="noConversion"/>
  </si>
  <si>
    <t>*</t>
    <phoneticPr fontId="3" type="noConversion"/>
  </si>
  <si>
    <t>불참</t>
    <phoneticPr fontId="3" type="noConversion"/>
  </si>
  <si>
    <t>*</t>
    <phoneticPr fontId="3" type="noConversion"/>
  </si>
  <si>
    <t>입장료
(지원금원아)</t>
    <phoneticPr fontId="3" type="noConversion"/>
  </si>
  <si>
    <t>=</t>
    <phoneticPr fontId="3" type="noConversion"/>
  </si>
  <si>
    <t>식비</t>
    <phoneticPr fontId="3" type="noConversion"/>
  </si>
  <si>
    <t>소  계</t>
    <phoneticPr fontId="5" type="noConversion"/>
  </si>
  <si>
    <t>총  계</t>
    <phoneticPr fontId="5" type="noConversion"/>
  </si>
  <si>
    <t xml:space="preserve">3.학생참가인원:   </t>
    <phoneticPr fontId="5" type="noConversion"/>
  </si>
  <si>
    <t>2017학년도 7월 현장체험학습비 정산서</t>
    <phoneticPr fontId="5" type="noConversion"/>
  </si>
  <si>
    <t>1. 기    간 : 2017.  07. 17.(1일)</t>
    <phoneticPr fontId="5" type="noConversion"/>
  </si>
  <si>
    <t>2. 장    소 :  여수 아쿠아 플라넷</t>
    <phoneticPr fontId="5" type="noConversion"/>
  </si>
  <si>
    <t>5. 수행업체 : (유)초관광여행사 - 5대</t>
    <phoneticPr fontId="5" type="noConversion"/>
  </si>
  <si>
    <t>점심
(지원금원아)</t>
    <phoneticPr fontId="3" type="noConversion"/>
  </si>
  <si>
    <t>5. 수행업체 : (유)초관광여행사(3대)</t>
    <phoneticPr fontId="5" type="noConversion"/>
  </si>
  <si>
    <t xml:space="preserve"> </t>
    <phoneticPr fontId="5" type="noConversion"/>
  </si>
  <si>
    <t>차량비 
지원금(원아)</t>
    <phoneticPr fontId="3" type="noConversion"/>
  </si>
  <si>
    <t>입장료 
지원금(원아)</t>
    <phoneticPr fontId="3" type="noConversion"/>
  </si>
  <si>
    <t>점심 
지원금(원아)</t>
    <phoneticPr fontId="3" type="noConversion"/>
  </si>
  <si>
    <t>2017학년도 10월 현장체험학습비 정산서</t>
    <phoneticPr fontId="5" type="noConversion"/>
  </si>
  <si>
    <t>1. 기    간 : 2017.  10. 13.(1일)</t>
    <phoneticPr fontId="5" type="noConversion"/>
  </si>
  <si>
    <t>2. 장    소 : 순천 낙안민속마을</t>
    <phoneticPr fontId="5" type="noConversion"/>
  </si>
  <si>
    <t>5. 수행업체 : ㈜태양관광여행사 - 5대</t>
    <phoneticPr fontId="5" type="noConversion"/>
  </si>
  <si>
    <t xml:space="preserve">   - (주)태양관광여행사 : S2B전자계약</t>
    <phoneticPr fontId="5" type="noConversion"/>
  </si>
  <si>
    <t>2017학년도 11월 현장체험학습비 정산서</t>
    <phoneticPr fontId="5" type="noConversion"/>
  </si>
  <si>
    <t>1. 기    간 : 2017.  11. 16.(1일)</t>
    <phoneticPr fontId="5" type="noConversion"/>
  </si>
  <si>
    <t>2. 장    소 : 광양시 상수도사업소</t>
    <phoneticPr fontId="5" type="noConversion"/>
  </si>
  <si>
    <t>5. 수행업체 : ㈜태양관광여행사 - 3대</t>
    <phoneticPr fontId="5" type="noConversion"/>
  </si>
  <si>
    <t>2017학년도 11월 현장체험학습비 정산서</t>
    <phoneticPr fontId="5" type="noConversion"/>
  </si>
  <si>
    <t>1. 기    간 : 2017.  11. 17.(1일)</t>
    <phoneticPr fontId="5" type="noConversion"/>
  </si>
  <si>
    <t>2. 장    소 : 광양시 상수도 사업소</t>
    <phoneticPr fontId="5" type="noConversion"/>
  </si>
  <si>
    <t>5. 수행업체 : ㈜태양관광여행사 - 2대</t>
    <phoneticPr fontId="5" type="noConversion"/>
  </si>
  <si>
    <t>4. 인솔교사 :</t>
    <phoneticPr fontId="5" type="noConversion"/>
  </si>
  <si>
    <t>2017학년도 12월 현장체험학습비 정산서</t>
    <phoneticPr fontId="5" type="noConversion"/>
  </si>
  <si>
    <t>1. 기    간 : 2017.  12. 19.(1일)</t>
    <phoneticPr fontId="5" type="noConversion"/>
  </si>
  <si>
    <t>입장료 (원아)</t>
    <phoneticPr fontId="3" type="noConversion"/>
  </si>
  <si>
    <t>점심(원아)</t>
    <phoneticPr fontId="3" type="noConversion"/>
  </si>
  <si>
    <t>2. 장    소 : 순천 유아교육진흥원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</si>
</sst>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&quot;명&quot;"/>
    <numFmt numFmtId="177" formatCode="#,##0&quot;원&quot;"/>
  </numFmts>
  <fonts count="18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  <font>
      <sz val="9"/>
      <name val="굴림"/>
      <family val="3"/>
      <charset val="129"/>
    </font>
    <font>
      <sz val="9"/>
      <name val="HY강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name val="바탕체"/>
      <family val="1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41" fontId="4" fillId="0" borderId="7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9" xfId="2" applyFont="1" applyBorder="1" applyAlignment="1">
      <alignment horizontal="right" vertical="center"/>
    </xf>
    <xf numFmtId="41" fontId="4" fillId="0" borderId="10" xfId="2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1" xfId="1" applyFont="1" applyFill="1" applyBorder="1" applyAlignment="1">
      <alignment horizontal="center" vertical="center"/>
    </xf>
    <xf numFmtId="41" fontId="4" fillId="0" borderId="12" xfId="2" applyFont="1" applyBorder="1" applyAlignment="1">
      <alignment horizontal="right" vertical="center"/>
    </xf>
    <xf numFmtId="41" fontId="4" fillId="0" borderId="8" xfId="2" applyFont="1" applyBorder="1" applyAlignment="1">
      <alignment vertical="center"/>
    </xf>
    <xf numFmtId="41" fontId="4" fillId="0" borderId="14" xfId="2" quotePrefix="1" applyFont="1" applyBorder="1" applyAlignment="1">
      <alignment vertical="center"/>
    </xf>
    <xf numFmtId="41" fontId="4" fillId="0" borderId="9" xfId="2" applyFont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41" fontId="4" fillId="0" borderId="9" xfId="2" applyNumberFormat="1" applyFont="1" applyBorder="1" applyAlignment="1">
      <alignment horizontal="right" vertical="center"/>
    </xf>
    <xf numFmtId="41" fontId="4" fillId="0" borderId="26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12" xfId="2" applyFont="1" applyBorder="1" applyAlignment="1">
      <alignment horizontal="center" vertical="center"/>
    </xf>
    <xf numFmtId="41" fontId="4" fillId="0" borderId="12" xfId="2" quotePrefix="1" applyFont="1" applyBorder="1" applyAlignment="1">
      <alignment vertical="center"/>
    </xf>
    <xf numFmtId="41" fontId="4" fillId="0" borderId="20" xfId="2" applyFont="1" applyBorder="1" applyAlignment="1">
      <alignment vertical="center"/>
    </xf>
    <xf numFmtId="41" fontId="4" fillId="0" borderId="19" xfId="2" applyFont="1" applyBorder="1" applyAlignment="1">
      <alignment horizontal="center" vertical="center"/>
    </xf>
    <xf numFmtId="41" fontId="4" fillId="0" borderId="19" xfId="2" applyFont="1" applyBorder="1" applyAlignment="1">
      <alignment vertical="center"/>
    </xf>
    <xf numFmtId="41" fontId="4" fillId="0" borderId="19" xfId="2" applyFont="1" applyBorder="1" applyAlignment="1">
      <alignment horizontal="right" vertical="center"/>
    </xf>
    <xf numFmtId="41" fontId="4" fillId="0" borderId="29" xfId="2" applyFont="1" applyBorder="1" applyAlignment="1">
      <alignment vertical="center"/>
    </xf>
    <xf numFmtId="41" fontId="4" fillId="0" borderId="28" xfId="2" quotePrefix="1" applyFont="1" applyBorder="1" applyAlignment="1">
      <alignment vertical="center"/>
    </xf>
    <xf numFmtId="41" fontId="4" fillId="0" borderId="28" xfId="2" applyFont="1" applyBorder="1" applyAlignment="1">
      <alignment horizontal="right" vertical="center"/>
    </xf>
    <xf numFmtId="3" fontId="4" fillId="2" borderId="3" xfId="2" quotePrefix="1" applyNumberFormat="1" applyFont="1" applyFill="1" applyBorder="1" applyAlignment="1">
      <alignment horizontal="center" vertical="center"/>
    </xf>
    <xf numFmtId="3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10" fillId="0" borderId="0" xfId="1" applyNumberFormat="1" applyFont="1" applyBorder="1">
      <alignment vertical="center"/>
    </xf>
    <xf numFmtId="0" fontId="10" fillId="0" borderId="0" xfId="1" applyFont="1">
      <alignment vertical="center"/>
    </xf>
    <xf numFmtId="3" fontId="10" fillId="0" borderId="0" xfId="1" applyNumberFormat="1" applyFont="1">
      <alignment vertical="center"/>
    </xf>
    <xf numFmtId="3" fontId="10" fillId="0" borderId="0" xfId="1" applyNumberFormat="1" applyFont="1" applyAlignment="1">
      <alignment horizontal="right" vertical="center"/>
    </xf>
    <xf numFmtId="41" fontId="10" fillId="0" borderId="11" xfId="2" applyFont="1" applyBorder="1" applyAlignment="1">
      <alignment horizontal="right" vertical="center"/>
    </xf>
    <xf numFmtId="41" fontId="10" fillId="0" borderId="0" xfId="2" applyFont="1" applyBorder="1" applyAlignment="1">
      <alignment horizontal="right" vertical="center"/>
    </xf>
    <xf numFmtId="3" fontId="10" fillId="2" borderId="4" xfId="2" applyNumberFormat="1" applyFont="1" applyFill="1" applyBorder="1" applyAlignment="1">
      <alignment horizontal="right" vertical="center"/>
    </xf>
    <xf numFmtId="3" fontId="10" fillId="2" borderId="3" xfId="2" applyNumberFormat="1" applyFont="1" applyFill="1" applyBorder="1" applyAlignment="1">
      <alignment horizontal="right" vertical="center"/>
    </xf>
    <xf numFmtId="3" fontId="10" fillId="2" borderId="34" xfId="1" applyNumberFormat="1" applyFont="1" applyFill="1" applyBorder="1" applyAlignment="1">
      <alignment horizontal="center" vertical="center"/>
    </xf>
    <xf numFmtId="41" fontId="10" fillId="0" borderId="13" xfId="2" applyFont="1" applyBorder="1" applyAlignment="1">
      <alignment horizontal="right" vertical="center"/>
    </xf>
    <xf numFmtId="41" fontId="10" fillId="0" borderId="26" xfId="2" applyFont="1" applyBorder="1" applyAlignment="1">
      <alignment horizontal="right" vertical="center"/>
    </xf>
    <xf numFmtId="41" fontId="10" fillId="0" borderId="30" xfId="2" applyFont="1" applyBorder="1" applyAlignment="1">
      <alignment horizontal="center" vertical="center" wrapText="1"/>
    </xf>
    <xf numFmtId="41" fontId="10" fillId="0" borderId="33" xfId="2" applyFont="1" applyBorder="1" applyAlignment="1">
      <alignment horizontal="center" vertical="center" wrapText="1"/>
    </xf>
    <xf numFmtId="3" fontId="12" fillId="0" borderId="0" xfId="1" applyNumberFormat="1" applyFont="1">
      <alignment vertical="center"/>
    </xf>
    <xf numFmtId="0" fontId="12" fillId="0" borderId="0" xfId="1" applyFont="1">
      <alignment vertical="center"/>
    </xf>
    <xf numFmtId="177" fontId="4" fillId="0" borderId="27" xfId="2" applyNumberFormat="1" applyFont="1" applyBorder="1" applyAlignment="1">
      <alignment horizontal="right" vertical="center"/>
    </xf>
    <xf numFmtId="177" fontId="4" fillId="0" borderId="13" xfId="2" applyNumberFormat="1" applyFont="1" applyBorder="1" applyAlignment="1">
      <alignment vertical="center"/>
    </xf>
    <xf numFmtId="177" fontId="4" fillId="0" borderId="11" xfId="2" applyNumberFormat="1" applyFont="1" applyBorder="1" applyAlignment="1">
      <alignment vertical="center"/>
    </xf>
    <xf numFmtId="176" fontId="4" fillId="0" borderId="29" xfId="2" applyNumberFormat="1" applyFont="1" applyBorder="1" applyAlignment="1">
      <alignment vertical="center" shrinkToFit="1"/>
    </xf>
    <xf numFmtId="176" fontId="4" fillId="0" borderId="26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41" fontId="10" fillId="0" borderId="27" xfId="2" applyFont="1" applyBorder="1" applyAlignment="1">
      <alignment horizontal="right" vertical="center" shrinkToFit="1"/>
    </xf>
    <xf numFmtId="177" fontId="10" fillId="0" borderId="29" xfId="2" applyNumberFormat="1" applyFont="1" applyBorder="1" applyAlignment="1">
      <alignment horizontal="right" vertical="center" shrinkToFit="1"/>
    </xf>
    <xf numFmtId="41" fontId="10" fillId="0" borderId="29" xfId="2" applyFont="1" applyBorder="1" applyAlignment="1">
      <alignment horizontal="right" vertical="center" shrinkToFit="1"/>
    </xf>
    <xf numFmtId="176" fontId="10" fillId="0" borderId="29" xfId="2" applyNumberFormat="1" applyFont="1" applyBorder="1" applyAlignment="1">
      <alignment horizontal="right" vertical="center" shrinkToFit="1"/>
    </xf>
    <xf numFmtId="176" fontId="10" fillId="0" borderId="29" xfId="2" quotePrefix="1" applyNumberFormat="1" applyFont="1" applyBorder="1" applyAlignment="1">
      <alignment horizontal="right" vertical="center" shrinkToFit="1"/>
    </xf>
    <xf numFmtId="177" fontId="10" fillId="0" borderId="35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41" fontId="4" fillId="0" borderId="36" xfId="2" applyFont="1" applyBorder="1" applyAlignment="1">
      <alignment vertical="center"/>
    </xf>
    <xf numFmtId="41" fontId="4" fillId="0" borderId="37" xfId="2" applyFont="1" applyBorder="1" applyAlignment="1">
      <alignment horizontal="center" vertical="center"/>
    </xf>
    <xf numFmtId="41" fontId="4" fillId="0" borderId="37" xfId="2" applyFont="1" applyBorder="1" applyAlignment="1">
      <alignment vertical="center"/>
    </xf>
    <xf numFmtId="41" fontId="4" fillId="0" borderId="37" xfId="2" applyFont="1" applyBorder="1" applyAlignment="1">
      <alignment horizontal="right" vertical="center"/>
    </xf>
    <xf numFmtId="41" fontId="4" fillId="0" borderId="38" xfId="2" applyFont="1" applyBorder="1" applyAlignment="1">
      <alignment vertical="center"/>
    </xf>
    <xf numFmtId="177" fontId="4" fillId="0" borderId="38" xfId="2" applyNumberFormat="1" applyFont="1" applyBorder="1" applyAlignment="1">
      <alignment horizontal="right" vertical="center"/>
    </xf>
    <xf numFmtId="41" fontId="4" fillId="0" borderId="39" xfId="2" applyFont="1" applyBorder="1" applyAlignment="1">
      <alignment vertical="center"/>
    </xf>
    <xf numFmtId="176" fontId="4" fillId="0" borderId="39" xfId="2" applyNumberFormat="1" applyFont="1" applyBorder="1" applyAlignment="1">
      <alignment vertical="center" shrinkToFit="1"/>
    </xf>
    <xf numFmtId="41" fontId="4" fillId="0" borderId="37" xfId="2" quotePrefix="1" applyFont="1" applyBorder="1" applyAlignment="1">
      <alignment vertical="center"/>
    </xf>
    <xf numFmtId="41" fontId="4" fillId="0" borderId="40" xfId="2" applyFont="1" applyBorder="1" applyAlignment="1">
      <alignment horizontal="right" vertical="center"/>
    </xf>
    <xf numFmtId="41" fontId="10" fillId="0" borderId="38" xfId="2" applyFont="1" applyBorder="1" applyAlignment="1">
      <alignment horizontal="right" vertical="center" shrinkToFit="1"/>
    </xf>
    <xf numFmtId="177" fontId="10" fillId="0" borderId="39" xfId="2" applyNumberFormat="1" applyFont="1" applyBorder="1" applyAlignment="1">
      <alignment horizontal="right" vertical="center" shrinkToFit="1"/>
    </xf>
    <xf numFmtId="41" fontId="10" fillId="0" borderId="39" xfId="2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39" xfId="2" quotePrefix="1" applyNumberFormat="1" applyFont="1" applyBorder="1" applyAlignment="1">
      <alignment horizontal="right" vertical="center" shrinkToFit="1"/>
    </xf>
    <xf numFmtId="177" fontId="10" fillId="0" borderId="41" xfId="2" applyNumberFormat="1" applyFont="1" applyBorder="1" applyAlignment="1">
      <alignment horizontal="left" vertical="center" shrinkToFit="1"/>
    </xf>
    <xf numFmtId="41" fontId="4" fillId="0" borderId="42" xfId="2" applyFont="1" applyBorder="1" applyAlignment="1">
      <alignment vertical="center"/>
    </xf>
    <xf numFmtId="41" fontId="4" fillId="0" borderId="16" xfId="2" applyFont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6" xfId="2" applyFont="1" applyBorder="1" applyAlignment="1">
      <alignment horizontal="right" vertical="center"/>
    </xf>
    <xf numFmtId="41" fontId="4" fillId="0" borderId="17" xfId="2" applyFont="1" applyBorder="1" applyAlignment="1">
      <alignment vertical="center"/>
    </xf>
    <xf numFmtId="177" fontId="4" fillId="0" borderId="17" xfId="2" applyNumberFormat="1" applyFont="1" applyBorder="1" applyAlignment="1">
      <alignment horizontal="right" vertical="center"/>
    </xf>
    <xf numFmtId="41" fontId="4" fillId="0" borderId="25" xfId="2" applyFont="1" applyBorder="1" applyAlignment="1">
      <alignment vertical="center"/>
    </xf>
    <xf numFmtId="176" fontId="4" fillId="0" borderId="25" xfId="2" applyNumberFormat="1" applyFont="1" applyBorder="1" applyAlignment="1">
      <alignment vertical="center" shrinkToFit="1"/>
    </xf>
    <xf numFmtId="41" fontId="4" fillId="0" borderId="16" xfId="2" quotePrefix="1" applyFont="1" applyBorder="1" applyAlignment="1">
      <alignment vertical="center"/>
    </xf>
    <xf numFmtId="41" fontId="4" fillId="0" borderId="21" xfId="2" applyFont="1" applyBorder="1" applyAlignment="1">
      <alignment horizontal="right" vertical="center"/>
    </xf>
    <xf numFmtId="41" fontId="10" fillId="0" borderId="17" xfId="2" applyFont="1" applyBorder="1" applyAlignment="1">
      <alignment horizontal="right" vertical="center" shrinkToFit="1"/>
    </xf>
    <xf numFmtId="177" fontId="10" fillId="0" borderId="25" xfId="2" applyNumberFormat="1" applyFont="1" applyBorder="1" applyAlignment="1">
      <alignment horizontal="right" vertical="center" shrinkToFit="1"/>
    </xf>
    <xf numFmtId="41" fontId="10" fillId="0" borderId="25" xfId="2" applyFont="1" applyBorder="1" applyAlignment="1">
      <alignment horizontal="right" vertical="center" shrinkToFit="1"/>
    </xf>
    <xf numFmtId="176" fontId="10" fillId="0" borderId="25" xfId="2" applyNumberFormat="1" applyFont="1" applyBorder="1" applyAlignment="1">
      <alignment horizontal="right" vertical="center" shrinkToFit="1"/>
    </xf>
    <xf numFmtId="176" fontId="10" fillId="0" borderId="25" xfId="2" quotePrefix="1" applyNumberFormat="1" applyFont="1" applyBorder="1" applyAlignment="1">
      <alignment horizontal="right" vertical="center" shrinkToFit="1"/>
    </xf>
    <xf numFmtId="177" fontId="10" fillId="0" borderId="43" xfId="2" applyNumberFormat="1" applyFont="1" applyBorder="1" applyAlignment="1">
      <alignment horizontal="left" vertical="center" shrinkToFit="1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7" fontId="4" fillId="0" borderId="11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 shrinkToFit="1"/>
    </xf>
    <xf numFmtId="41" fontId="10" fillId="0" borderId="44" xfId="2" applyFont="1" applyBorder="1" applyAlignment="1">
      <alignment horizontal="right" vertical="center" shrinkToFit="1"/>
    </xf>
    <xf numFmtId="177" fontId="10" fillId="0" borderId="45" xfId="2" applyNumberFormat="1" applyFont="1" applyBorder="1" applyAlignment="1">
      <alignment horizontal="right" vertical="center" shrinkToFit="1"/>
    </xf>
    <xf numFmtId="41" fontId="10" fillId="0" borderId="0" xfId="2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45" xfId="2" quotePrefix="1" applyNumberFormat="1" applyFont="1" applyBorder="1" applyAlignment="1">
      <alignment horizontal="right" vertical="center" shrinkToFit="1"/>
    </xf>
    <xf numFmtId="177" fontId="10" fillId="0" borderId="46" xfId="2" applyNumberFormat="1" applyFont="1" applyBorder="1" applyAlignment="1">
      <alignment horizontal="left" vertical="center" shrinkToFi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176" fontId="4" fillId="2" borderId="3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3" fontId="7" fillId="0" borderId="0" xfId="1" applyNumberFormat="1" applyFont="1">
      <alignment vertical="center"/>
    </xf>
    <xf numFmtId="176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24" xfId="2" applyFont="1" applyBorder="1" applyAlignment="1">
      <alignment horizontal="center" vertical="center"/>
    </xf>
    <xf numFmtId="177" fontId="4" fillId="0" borderId="23" xfId="2" applyNumberFormat="1" applyFont="1" applyBorder="1" applyAlignment="1">
      <alignment horizontal="right" vertical="center"/>
    </xf>
    <xf numFmtId="41" fontId="4" fillId="0" borderId="31" xfId="2" applyFont="1" applyBorder="1" applyAlignment="1">
      <alignment vertical="center"/>
    </xf>
    <xf numFmtId="176" fontId="4" fillId="0" borderId="31" xfId="2" applyNumberFormat="1" applyFont="1" applyBorder="1" applyAlignment="1">
      <alignment vertical="center" shrinkToFit="1"/>
    </xf>
    <xf numFmtId="41" fontId="4" fillId="0" borderId="24" xfId="2" quotePrefix="1" applyFont="1" applyBorder="1" applyAlignment="1">
      <alignment vertical="center"/>
    </xf>
    <xf numFmtId="41" fontId="10" fillId="0" borderId="23" xfId="2" applyFont="1" applyBorder="1" applyAlignment="1">
      <alignment horizontal="right" vertical="center" shrinkToFit="1"/>
    </xf>
    <xf numFmtId="177" fontId="10" fillId="0" borderId="31" xfId="2" applyNumberFormat="1" applyFont="1" applyBorder="1" applyAlignment="1">
      <alignment horizontal="right" vertical="center" shrinkToFit="1"/>
    </xf>
    <xf numFmtId="41" fontId="10" fillId="0" borderId="31" xfId="2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31" xfId="2" quotePrefix="1" applyNumberFormat="1" applyFont="1" applyBorder="1" applyAlignment="1">
      <alignment horizontal="right" vertical="center" shrinkToFit="1"/>
    </xf>
    <xf numFmtId="177" fontId="10" fillId="0" borderId="32" xfId="2" applyNumberFormat="1" applyFont="1" applyBorder="1" applyAlignment="1">
      <alignment horizontal="left" vertical="center" shrinkToFit="1"/>
    </xf>
    <xf numFmtId="41" fontId="4" fillId="0" borderId="36" xfId="2" applyFont="1" applyBorder="1" applyAlignment="1">
      <alignment vertical="center" wrapText="1"/>
    </xf>
    <xf numFmtId="41" fontId="4" fillId="0" borderId="22" xfId="2" applyFont="1" applyBorder="1" applyAlignment="1">
      <alignment vertical="center" wrapText="1"/>
    </xf>
    <xf numFmtId="41" fontId="4" fillId="0" borderId="39" xfId="2" applyFont="1" applyBorder="1" applyAlignment="1">
      <alignment horizontal="right" vertical="center"/>
    </xf>
    <xf numFmtId="41" fontId="4" fillId="0" borderId="38" xfId="2" applyFont="1" applyBorder="1" applyAlignment="1">
      <alignment vertical="center" wrapText="1"/>
    </xf>
    <xf numFmtId="41" fontId="4" fillId="0" borderId="17" xfId="2" applyFont="1" applyBorder="1" applyAlignment="1">
      <alignment vertical="center" wrapText="1"/>
    </xf>
    <xf numFmtId="3" fontId="4" fillId="2" borderId="3" xfId="2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3" fontId="7" fillId="0" borderId="0" xfId="1" applyNumberFormat="1" applyFont="1" applyAlignment="1">
      <alignment horizontal="left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4" fillId="0" borderId="19" xfId="2" applyFont="1" applyBorder="1" applyAlignment="1">
      <alignment horizontal="right" vertical="center" shrinkToFit="1"/>
    </xf>
    <xf numFmtId="41" fontId="4" fillId="0" borderId="40" xfId="2" applyFont="1" applyBorder="1" applyAlignment="1">
      <alignment horizontal="right" vertical="center" shrinkToFit="1"/>
    </xf>
    <xf numFmtId="41" fontId="4" fillId="0" borderId="39" xfId="2" applyFont="1" applyBorder="1" applyAlignment="1">
      <alignment horizontal="right" vertical="center" shrinkToFit="1"/>
    </xf>
    <xf numFmtId="41" fontId="4" fillId="0" borderId="28" xfId="2" applyFont="1" applyBorder="1" applyAlignment="1">
      <alignment horizontal="right" vertical="center" shrinkToFit="1"/>
    </xf>
    <xf numFmtId="41" fontId="4" fillId="0" borderId="37" xfId="2" applyFont="1" applyBorder="1" applyAlignment="1">
      <alignment horizontal="right" vertical="center" shrinkToFit="1"/>
    </xf>
    <xf numFmtId="41" fontId="4" fillId="0" borderId="7" xfId="2" applyFont="1" applyBorder="1" applyAlignment="1">
      <alignment horizontal="right" vertical="center" shrinkToFit="1"/>
    </xf>
    <xf numFmtId="176" fontId="4" fillId="2" borderId="3" xfId="2" applyNumberFormat="1" applyFont="1" applyFill="1" applyBorder="1" applyAlignment="1">
      <alignment horizontal="center" vertical="center" shrinkToFit="1"/>
    </xf>
    <xf numFmtId="41" fontId="4" fillId="0" borderId="42" xfId="2" applyFont="1" applyBorder="1" applyAlignment="1">
      <alignment vertical="center" wrapText="1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16" fillId="0" borderId="0" xfId="1" applyNumberFormat="1" applyFont="1" applyAlignment="1">
      <alignment horizontal="center" vertical="center"/>
    </xf>
    <xf numFmtId="41" fontId="10" fillId="0" borderId="45" xfId="2" applyFont="1" applyBorder="1" applyAlignment="1">
      <alignment horizontal="right" vertical="center" shrinkToFit="1"/>
    </xf>
    <xf numFmtId="176" fontId="10" fillId="0" borderId="45" xfId="2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/>
    </xf>
    <xf numFmtId="41" fontId="4" fillId="0" borderId="27" xfId="2" applyFont="1" applyBorder="1" applyAlignment="1">
      <alignment vertical="center"/>
    </xf>
    <xf numFmtId="41" fontId="4" fillId="0" borderId="28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23" xfId="2" applyFont="1" applyBorder="1" applyAlignment="1">
      <alignment vertical="center"/>
    </xf>
    <xf numFmtId="41" fontId="4" fillId="0" borderId="24" xfId="2" applyFont="1" applyBorder="1" applyAlignment="1">
      <alignment vertical="center"/>
    </xf>
    <xf numFmtId="3" fontId="4" fillId="2" borderId="19" xfId="1" applyNumberFormat="1" applyFont="1" applyFill="1" applyBorder="1" applyAlignment="1">
      <alignment horizontal="center" vertical="center"/>
    </xf>
    <xf numFmtId="3" fontId="4" fillId="2" borderId="15" xfId="1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1" fontId="4" fillId="0" borderId="25" xfId="2" applyFont="1" applyBorder="1" applyAlignment="1">
      <alignment horizontal="left" vertical="center" wrapText="1"/>
    </xf>
    <xf numFmtId="41" fontId="4" fillId="0" borderId="16" xfId="2" applyFont="1" applyBorder="1" applyAlignment="1">
      <alignment horizontal="left" vertical="center" wrapText="1"/>
    </xf>
    <xf numFmtId="41" fontId="4" fillId="0" borderId="39" xfId="2" applyFont="1" applyBorder="1" applyAlignment="1">
      <alignment horizontal="left" vertical="center" wrapText="1"/>
    </xf>
    <xf numFmtId="41" fontId="4" fillId="0" borderId="37" xfId="2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41" fontId="4" fillId="0" borderId="11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176" fontId="7" fillId="3" borderId="0" xfId="1" applyNumberFormat="1" applyFont="1" applyFill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3"/>
  <sheetViews>
    <sheetView showGridLines="0" zoomScaleNormal="100" workbookViewId="0">
      <selection activeCell="D15" sqref="D15"/>
    </sheetView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69" t="s">
        <v>56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2" s="25" customFormat="1" ht="17.100000000000001" customHeight="1">
      <c r="B2" s="25" t="s">
        <v>57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58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59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70" t="s">
        <v>138</v>
      </c>
      <c r="C5" s="270"/>
      <c r="D5" s="270"/>
      <c r="E5" s="270"/>
      <c r="F5" s="22" t="s">
        <v>60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123"/>
      <c r="C6" s="123" t="s">
        <v>61</v>
      </c>
      <c r="D6" s="123"/>
      <c r="E6" s="123" t="s">
        <v>42</v>
      </c>
      <c r="F6" s="271">
        <f>J6+N6</f>
        <v>13</v>
      </c>
      <c r="G6" s="271"/>
      <c r="H6" s="82" t="s">
        <v>62</v>
      </c>
      <c r="I6" s="22"/>
      <c r="J6" s="271">
        <v>12</v>
      </c>
      <c r="K6" s="271"/>
      <c r="L6" s="272" t="s">
        <v>63</v>
      </c>
      <c r="M6" s="272"/>
      <c r="N6" s="271">
        <v>1</v>
      </c>
      <c r="O6" s="271"/>
      <c r="P6" s="83" t="s">
        <v>40</v>
      </c>
      <c r="T6" s="50"/>
      <c r="U6" s="20"/>
      <c r="V6" s="20"/>
    </row>
    <row r="7" spans="2:22" s="19" customFormat="1" ht="17.100000000000001" customHeight="1">
      <c r="B7" s="22" t="s">
        <v>64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65</v>
      </c>
      <c r="C8" s="123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35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66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34</v>
      </c>
      <c r="M11" s="21"/>
      <c r="N11" s="21"/>
      <c r="O11" s="51"/>
      <c r="P11" s="51"/>
      <c r="Q11" s="51"/>
      <c r="R11" s="51"/>
      <c r="S11" s="51"/>
      <c r="T11" s="52" t="s">
        <v>33</v>
      </c>
      <c r="U11" s="20"/>
      <c r="V11" s="20"/>
    </row>
    <row r="12" spans="2:22" s="16" customFormat="1" ht="17.100000000000001" customHeight="1">
      <c r="B12" s="247" t="s">
        <v>32</v>
      </c>
      <c r="C12" s="249" t="s">
        <v>67</v>
      </c>
      <c r="D12" s="249"/>
      <c r="E12" s="249"/>
      <c r="F12" s="250" t="s">
        <v>68</v>
      </c>
      <c r="G12" s="250"/>
      <c r="H12" s="250"/>
      <c r="I12" s="250"/>
      <c r="J12" s="250"/>
      <c r="K12" s="250"/>
      <c r="L12" s="250"/>
      <c r="M12" s="256" t="s">
        <v>69</v>
      </c>
      <c r="N12" s="256" t="s">
        <v>70</v>
      </c>
      <c r="O12" s="258" t="s">
        <v>71</v>
      </c>
      <c r="P12" s="259"/>
      <c r="Q12" s="259"/>
      <c r="R12" s="259"/>
      <c r="S12" s="259"/>
      <c r="T12" s="260"/>
      <c r="U12" s="5"/>
      <c r="V12" s="5"/>
    </row>
    <row r="13" spans="2:22" s="16" customFormat="1" ht="17.100000000000001" customHeight="1">
      <c r="B13" s="248"/>
      <c r="C13" s="18" t="s">
        <v>72</v>
      </c>
      <c r="D13" s="17" t="s">
        <v>73</v>
      </c>
      <c r="E13" s="28" t="s">
        <v>74</v>
      </c>
      <c r="F13" s="264" t="s">
        <v>75</v>
      </c>
      <c r="G13" s="265"/>
      <c r="H13" s="266" t="s">
        <v>76</v>
      </c>
      <c r="I13" s="267"/>
      <c r="J13" s="267"/>
      <c r="K13" s="268"/>
      <c r="L13" s="17" t="s">
        <v>77</v>
      </c>
      <c r="M13" s="257"/>
      <c r="N13" s="257"/>
      <c r="O13" s="261"/>
      <c r="P13" s="262"/>
      <c r="Q13" s="262"/>
      <c r="R13" s="262"/>
      <c r="S13" s="262"/>
      <c r="T13" s="263"/>
      <c r="U13" s="5"/>
      <c r="V13" s="5"/>
    </row>
    <row r="14" spans="2:22" s="12" customFormat="1" ht="18" customHeight="1">
      <c r="B14" s="39" t="s">
        <v>78</v>
      </c>
      <c r="C14" s="40">
        <v>4800</v>
      </c>
      <c r="D14" s="41">
        <v>173</v>
      </c>
      <c r="E14" s="42">
        <f>C14*D14</f>
        <v>830400</v>
      </c>
      <c r="F14" s="251" t="s">
        <v>78</v>
      </c>
      <c r="G14" s="252"/>
      <c r="H14" s="64">
        <f>C14</f>
        <v>4800</v>
      </c>
      <c r="I14" s="43" t="s">
        <v>79</v>
      </c>
      <c r="J14" s="67">
        <f>D16-F6</f>
        <v>161</v>
      </c>
      <c r="K14" s="44" t="s">
        <v>80</v>
      </c>
      <c r="L14" s="45">
        <f>H14*J14</f>
        <v>772800</v>
      </c>
      <c r="M14" s="42">
        <f>E16-L14</f>
        <v>62400</v>
      </c>
      <c r="N14" s="42">
        <f>M14</f>
        <v>62400</v>
      </c>
      <c r="O14" s="76" t="s">
        <v>81</v>
      </c>
      <c r="P14" s="77">
        <f>C14</f>
        <v>4800</v>
      </c>
      <c r="Q14" s="78" t="s">
        <v>79</v>
      </c>
      <c r="R14" s="79">
        <f>J6</f>
        <v>12</v>
      </c>
      <c r="S14" s="80" t="s">
        <v>82</v>
      </c>
      <c r="T14" s="81">
        <f>P14*R14</f>
        <v>57600</v>
      </c>
      <c r="U14" s="13"/>
      <c r="V14" s="13"/>
    </row>
    <row r="15" spans="2:22" s="12" customFormat="1" ht="18" customHeight="1">
      <c r="B15" s="30" t="s">
        <v>83</v>
      </c>
      <c r="C15" s="37">
        <v>4800</v>
      </c>
      <c r="D15" s="122">
        <v>1</v>
      </c>
      <c r="E15" s="29">
        <f>C15</f>
        <v>4800</v>
      </c>
      <c r="F15" s="121"/>
      <c r="G15" s="122"/>
      <c r="H15" s="124"/>
      <c r="I15" s="36"/>
      <c r="J15" s="125"/>
      <c r="K15" s="38"/>
      <c r="L15" s="29"/>
      <c r="M15" s="10"/>
      <c r="N15" s="10"/>
      <c r="O15" s="126" t="s">
        <v>84</v>
      </c>
      <c r="P15" s="127">
        <f>C15</f>
        <v>4800</v>
      </c>
      <c r="Q15" s="128" t="s">
        <v>30</v>
      </c>
      <c r="R15" s="129">
        <f>N6</f>
        <v>1</v>
      </c>
      <c r="S15" s="130" t="s">
        <v>31</v>
      </c>
      <c r="T15" s="131">
        <f>P15*R15</f>
        <v>4800</v>
      </c>
      <c r="U15" s="13"/>
      <c r="V15" s="13"/>
    </row>
    <row r="16" spans="2:22" s="12" customFormat="1" ht="18.75" customHeight="1">
      <c r="B16" s="9" t="s">
        <v>85</v>
      </c>
      <c r="C16" s="33"/>
      <c r="D16" s="33">
        <f>SUM(D14:D15)</f>
        <v>174</v>
      </c>
      <c r="E16" s="33">
        <f>SUM(E14:E15)</f>
        <v>835200</v>
      </c>
      <c r="F16" s="245" t="s">
        <v>86</v>
      </c>
      <c r="G16" s="244"/>
      <c r="H16" s="119"/>
      <c r="I16" s="46" t="s">
        <v>87</v>
      </c>
      <c r="J16" s="120"/>
      <c r="K16" s="118"/>
      <c r="L16" s="7">
        <f>SUM(L14:L14)</f>
        <v>772800</v>
      </c>
      <c r="M16" s="7">
        <f>SUM(M14:M14)</f>
        <v>62400</v>
      </c>
      <c r="N16" s="7">
        <f>SUM(N14:N14)</f>
        <v>62400</v>
      </c>
      <c r="O16" s="55"/>
      <c r="P16" s="56"/>
      <c r="Q16" s="56"/>
      <c r="R16" s="56"/>
      <c r="S16" s="56"/>
      <c r="T16" s="57"/>
      <c r="U16" s="13"/>
      <c r="V16" s="13"/>
    </row>
    <row r="17" spans="2:22" s="12" customFormat="1" ht="17.100000000000001" customHeight="1">
      <c r="B17" s="15" t="s">
        <v>88</v>
      </c>
      <c r="C17" s="32">
        <f>H17+H18</f>
        <v>14800</v>
      </c>
      <c r="D17" s="14">
        <v>18</v>
      </c>
      <c r="E17" s="14">
        <f>C17*D17</f>
        <v>266400</v>
      </c>
      <c r="F17" s="253" t="s">
        <v>89</v>
      </c>
      <c r="G17" s="253"/>
      <c r="H17" s="65">
        <v>4800</v>
      </c>
      <c r="I17" s="35" t="s">
        <v>90</v>
      </c>
      <c r="J17" s="68">
        <f>D17</f>
        <v>18</v>
      </c>
      <c r="K17" s="31" t="s">
        <v>91</v>
      </c>
      <c r="L17" s="14">
        <f>H17*J17</f>
        <v>86400</v>
      </c>
      <c r="M17" s="34">
        <v>0</v>
      </c>
      <c r="N17" s="14">
        <v>0</v>
      </c>
      <c r="O17" s="58"/>
      <c r="P17" s="59"/>
      <c r="Q17" s="59"/>
      <c r="R17" s="59"/>
      <c r="S17" s="59"/>
      <c r="T17" s="60"/>
      <c r="U17" s="13"/>
      <c r="V17" s="13"/>
    </row>
    <row r="18" spans="2:22" s="6" customFormat="1" ht="17.100000000000001" customHeight="1">
      <c r="B18" s="11"/>
      <c r="C18" s="10"/>
      <c r="D18" s="10"/>
      <c r="E18" s="10"/>
      <c r="F18" s="254" t="s">
        <v>92</v>
      </c>
      <c r="G18" s="255"/>
      <c r="H18" s="66">
        <v>10000</v>
      </c>
      <c r="I18" s="36" t="s">
        <v>93</v>
      </c>
      <c r="J18" s="69">
        <f>J17</f>
        <v>18</v>
      </c>
      <c r="K18" s="122" t="s">
        <v>94</v>
      </c>
      <c r="L18" s="10">
        <f>H18*J18</f>
        <v>180000</v>
      </c>
      <c r="M18" s="10"/>
      <c r="N18" s="10"/>
      <c r="O18" s="53"/>
      <c r="P18" s="54"/>
      <c r="Q18" s="54"/>
      <c r="R18" s="54"/>
      <c r="S18" s="54"/>
      <c r="T18" s="61"/>
      <c r="U18" s="5"/>
      <c r="V18" s="5"/>
    </row>
    <row r="19" spans="2:22" s="4" customFormat="1" ht="17.100000000000001" customHeight="1">
      <c r="B19" s="9" t="s">
        <v>95</v>
      </c>
      <c r="C19" s="8">
        <f>SUM(C17:C18)</f>
        <v>14800</v>
      </c>
      <c r="D19" s="7">
        <f>SUM(D17:D18)</f>
        <v>18</v>
      </c>
      <c r="E19" s="7">
        <f>SUM(E17:E18)</f>
        <v>266400</v>
      </c>
      <c r="F19" s="245" t="s">
        <v>86</v>
      </c>
      <c r="G19" s="244"/>
      <c r="H19" s="119"/>
      <c r="I19" s="46" t="s">
        <v>87</v>
      </c>
      <c r="J19" s="120"/>
      <c r="K19" s="118"/>
      <c r="L19" s="7">
        <f>SUM(L17:L18)</f>
        <v>266400</v>
      </c>
      <c r="M19" s="7">
        <v>0</v>
      </c>
      <c r="N19" s="7">
        <v>0</v>
      </c>
      <c r="O19" s="55"/>
      <c r="P19" s="56"/>
      <c r="Q19" s="56"/>
      <c r="R19" s="56"/>
      <c r="S19" s="56"/>
      <c r="T19" s="57"/>
      <c r="U19" s="5"/>
      <c r="V19" s="5"/>
    </row>
    <row r="20" spans="2:22" s="4" customFormat="1" ht="17.100000000000001" customHeight="1">
      <c r="B20" s="243" t="s">
        <v>96</v>
      </c>
      <c r="C20" s="244"/>
      <c r="D20" s="7"/>
      <c r="E20" s="7">
        <f>E16+E19</f>
        <v>1101600</v>
      </c>
      <c r="F20" s="245" t="s">
        <v>0</v>
      </c>
      <c r="G20" s="246"/>
      <c r="H20" s="246"/>
      <c r="I20" s="246"/>
      <c r="J20" s="246"/>
      <c r="K20" s="246"/>
      <c r="L20" s="7">
        <f>L16+L19</f>
        <v>1039200</v>
      </c>
      <c r="M20" s="7">
        <f>M16</f>
        <v>62400</v>
      </c>
      <c r="N20" s="7">
        <f>N16</f>
        <v>62400</v>
      </c>
      <c r="O20" s="55"/>
      <c r="P20" s="56"/>
      <c r="Q20" s="56"/>
      <c r="R20" s="56"/>
      <c r="S20" s="56"/>
      <c r="T20" s="57"/>
      <c r="U20" s="5"/>
      <c r="V20" s="5"/>
    </row>
    <row r="21" spans="2:22" s="4" customFormat="1" ht="17.100000000000001" customHeight="1">
      <c r="B21" s="4" t="s">
        <v>97</v>
      </c>
      <c r="E21" s="6"/>
      <c r="M21" s="6"/>
      <c r="N21" s="6"/>
      <c r="O21" s="49"/>
      <c r="P21" s="49"/>
      <c r="Q21" s="49"/>
      <c r="R21" s="49"/>
      <c r="S21" s="49"/>
      <c r="T21" s="50"/>
      <c r="U21" s="5"/>
      <c r="V21" s="5"/>
    </row>
    <row r="22" spans="2:22" ht="18.75" customHeight="1">
      <c r="B22" s="4" t="s">
        <v>98</v>
      </c>
    </row>
    <row r="23" spans="2:22" ht="18.75" customHeight="1">
      <c r="F23" s="4"/>
    </row>
  </sheetData>
  <mergeCells count="21">
    <mergeCell ref="B1:T1"/>
    <mergeCell ref="B5:E5"/>
    <mergeCell ref="F6:G6"/>
    <mergeCell ref="J6:K6"/>
    <mergeCell ref="L6:M6"/>
    <mergeCell ref="N6:O6"/>
    <mergeCell ref="M12:M13"/>
    <mergeCell ref="N12:N13"/>
    <mergeCell ref="O12:T13"/>
    <mergeCell ref="F13:G13"/>
    <mergeCell ref="H13:K13"/>
    <mergeCell ref="B20:C20"/>
    <mergeCell ref="F20:K20"/>
    <mergeCell ref="B12:B13"/>
    <mergeCell ref="C12:E12"/>
    <mergeCell ref="F12:L12"/>
    <mergeCell ref="F14:G14"/>
    <mergeCell ref="F16:G16"/>
    <mergeCell ref="F17:G17"/>
    <mergeCell ref="F18:G18"/>
    <mergeCell ref="F19:G19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abSelected="1" zoomScaleNormal="100" workbookViewId="0">
      <selection activeCell="I28" sqref="I28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9" t="s">
        <v>156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157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160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165</v>
      </c>
      <c r="C5" s="185" t="s">
        <v>101</v>
      </c>
      <c r="D5" s="82">
        <f>I16</f>
        <v>164</v>
      </c>
      <c r="E5" s="185" t="s">
        <v>104</v>
      </c>
      <c r="F5" s="271">
        <f>I19</f>
        <v>1</v>
      </c>
      <c r="G5" s="271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33" t="s">
        <v>119</v>
      </c>
      <c r="B6" s="82">
        <f>D6+F6</f>
        <v>8</v>
      </c>
      <c r="C6" s="82" t="s">
        <v>43</v>
      </c>
      <c r="D6" s="82">
        <f>Q16</f>
        <v>8</v>
      </c>
      <c r="E6" s="185" t="s">
        <v>104</v>
      </c>
      <c r="F6" s="271">
        <f>Q17</f>
        <v>0</v>
      </c>
      <c r="G6" s="271"/>
      <c r="H6" s="186" t="s">
        <v>40</v>
      </c>
      <c r="J6" s="234"/>
      <c r="K6" s="235"/>
      <c r="L6" s="235"/>
      <c r="M6" s="82"/>
      <c r="N6" s="82"/>
      <c r="O6" s="83"/>
      <c r="S6" s="50"/>
      <c r="T6" s="20"/>
      <c r="U6" s="20"/>
    </row>
    <row r="7" spans="1:21" s="19" customFormat="1" ht="17.100000000000001" customHeight="1">
      <c r="A7" s="233" t="s">
        <v>100</v>
      </c>
      <c r="B7" s="82">
        <f>D8+G8</f>
        <v>173</v>
      </c>
      <c r="D7" s="141"/>
      <c r="H7" s="22"/>
      <c r="K7" s="272"/>
      <c r="L7" s="272"/>
      <c r="M7" s="82"/>
      <c r="N7" s="82"/>
      <c r="O7" s="83"/>
      <c r="S7" s="50"/>
      <c r="T7" s="20"/>
      <c r="U7" s="20"/>
    </row>
    <row r="8" spans="1:21" s="19" customFormat="1" ht="17.100000000000001" customHeight="1">
      <c r="A8" s="233" t="s">
        <v>107</v>
      </c>
      <c r="C8" s="142" t="s">
        <v>106</v>
      </c>
      <c r="D8" s="82">
        <f>C16</f>
        <v>172</v>
      </c>
      <c r="E8" s="143" t="s">
        <v>108</v>
      </c>
      <c r="G8" s="82">
        <v>1</v>
      </c>
      <c r="J8" s="234"/>
      <c r="K8" s="235"/>
      <c r="L8" s="235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38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145</v>
      </c>
      <c r="B10" s="233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47" t="s">
        <v>15</v>
      </c>
      <c r="B14" s="249" t="s">
        <v>14</v>
      </c>
      <c r="C14" s="249"/>
      <c r="D14" s="249"/>
      <c r="E14" s="250" t="s">
        <v>13</v>
      </c>
      <c r="F14" s="250"/>
      <c r="G14" s="250"/>
      <c r="H14" s="250"/>
      <c r="I14" s="250"/>
      <c r="J14" s="250"/>
      <c r="K14" s="250"/>
      <c r="L14" s="256" t="s">
        <v>12</v>
      </c>
      <c r="M14" s="256" t="s">
        <v>11</v>
      </c>
      <c r="N14" s="258" t="s">
        <v>10</v>
      </c>
      <c r="O14" s="259"/>
      <c r="P14" s="259"/>
      <c r="Q14" s="259"/>
      <c r="R14" s="259"/>
      <c r="S14" s="260"/>
      <c r="T14" s="5"/>
      <c r="U14" s="5"/>
    </row>
    <row r="15" spans="1:21" s="16" customFormat="1" ht="17.100000000000001" customHeight="1">
      <c r="A15" s="248"/>
      <c r="B15" s="18" t="s">
        <v>9</v>
      </c>
      <c r="C15" s="17" t="s">
        <v>8</v>
      </c>
      <c r="D15" s="28" t="s">
        <v>23</v>
      </c>
      <c r="E15" s="264" t="s">
        <v>7</v>
      </c>
      <c r="F15" s="265"/>
      <c r="G15" s="266" t="s">
        <v>6</v>
      </c>
      <c r="H15" s="267"/>
      <c r="I15" s="267"/>
      <c r="J15" s="268"/>
      <c r="K15" s="17" t="s">
        <v>5</v>
      </c>
      <c r="L15" s="257"/>
      <c r="M15" s="257"/>
      <c r="N15" s="261"/>
      <c r="O15" s="262"/>
      <c r="P15" s="262"/>
      <c r="Q15" s="262"/>
      <c r="R15" s="262"/>
      <c r="S15" s="263"/>
      <c r="T15" s="5"/>
      <c r="U15" s="5"/>
    </row>
    <row r="16" spans="1:21" s="12" customFormat="1" ht="20.25" customHeight="1">
      <c r="A16" s="39" t="s">
        <v>22</v>
      </c>
      <c r="B16" s="40">
        <v>4900</v>
      </c>
      <c r="C16" s="41">
        <v>172</v>
      </c>
      <c r="D16" s="196">
        <f>B16*C16</f>
        <v>842800</v>
      </c>
      <c r="E16" s="251" t="str">
        <f>A16</f>
        <v>차량비(원아)</v>
      </c>
      <c r="F16" s="252"/>
      <c r="G16" s="64">
        <f t="shared" ref="G16:G21" si="0">B16</f>
        <v>4900</v>
      </c>
      <c r="H16" s="43" t="s">
        <v>30</v>
      </c>
      <c r="I16" s="67">
        <v>164</v>
      </c>
      <c r="J16" s="44"/>
      <c r="K16" s="199">
        <f>G16*I16</f>
        <v>803600</v>
      </c>
      <c r="L16" s="196">
        <f>D16-K16</f>
        <v>39200</v>
      </c>
      <c r="M16" s="196">
        <f>L16</f>
        <v>39200</v>
      </c>
      <c r="N16" s="76" t="s">
        <v>39</v>
      </c>
      <c r="O16" s="77">
        <f>B16</f>
        <v>4900</v>
      </c>
      <c r="P16" s="78" t="s">
        <v>30</v>
      </c>
      <c r="Q16" s="79">
        <f>8</f>
        <v>8</v>
      </c>
      <c r="R16" s="80" t="s">
        <v>31</v>
      </c>
      <c r="S16" s="81">
        <f t="shared" ref="S16:S21" si="1">O16*Q16</f>
        <v>39200</v>
      </c>
      <c r="T16" s="13"/>
      <c r="U16" s="13"/>
    </row>
    <row r="17" spans="1:21" s="12" customFormat="1" ht="20.25" customHeight="1">
      <c r="A17" s="84" t="s">
        <v>158</v>
      </c>
      <c r="B17" s="85"/>
      <c r="C17" s="86"/>
      <c r="D17" s="197">
        <f t="shared" ref="D17:D18" si="2">B17*C17</f>
        <v>0</v>
      </c>
      <c r="E17" s="88" t="str">
        <f>A17</f>
        <v>입장료 (원아)</v>
      </c>
      <c r="F17" s="86"/>
      <c r="G17" s="89">
        <f t="shared" si="0"/>
        <v>0</v>
      </c>
      <c r="H17" s="90" t="s">
        <v>30</v>
      </c>
      <c r="I17" s="91">
        <v>0</v>
      </c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>
        <v>0</v>
      </c>
      <c r="R17" s="98" t="s">
        <v>31</v>
      </c>
      <c r="S17" s="99">
        <f t="shared" si="1"/>
        <v>0</v>
      </c>
      <c r="T17" s="13"/>
      <c r="U17" s="13"/>
    </row>
    <row r="18" spans="1:21" s="12" customFormat="1" ht="20.25" customHeight="1">
      <c r="A18" s="167" t="s">
        <v>159</v>
      </c>
      <c r="B18" s="85">
        <v>0</v>
      </c>
      <c r="C18" s="86"/>
      <c r="D18" s="197">
        <f t="shared" si="2"/>
        <v>0</v>
      </c>
      <c r="E18" s="170"/>
      <c r="F18" s="86"/>
      <c r="G18" s="89"/>
      <c r="H18" s="90"/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>
        <f t="shared" ref="O18" si="4">B18</f>
        <v>0</v>
      </c>
      <c r="P18" s="96" t="s">
        <v>30</v>
      </c>
      <c r="Q18" s="97">
        <f>Q17</f>
        <v>0</v>
      </c>
      <c r="R18" s="98" t="s">
        <v>31</v>
      </c>
      <c r="S18" s="99">
        <f t="shared" si="1"/>
        <v>0</v>
      </c>
      <c r="T18" s="13"/>
      <c r="U18" s="13"/>
    </row>
    <row r="19" spans="1:21" s="12" customFormat="1" ht="32.25" customHeight="1">
      <c r="A19" s="167" t="s">
        <v>112</v>
      </c>
      <c r="B19" s="85">
        <v>4900</v>
      </c>
      <c r="C19" s="86">
        <v>1</v>
      </c>
      <c r="D19" s="198">
        <f>B19</f>
        <v>4900</v>
      </c>
      <c r="E19" s="170" t="s">
        <v>112</v>
      </c>
      <c r="F19" s="86"/>
      <c r="G19" s="89">
        <f>B19</f>
        <v>4900</v>
      </c>
      <c r="H19" s="90" t="s">
        <v>30</v>
      </c>
      <c r="I19" s="91">
        <v>1</v>
      </c>
      <c r="J19" s="92"/>
      <c r="K19" s="200">
        <f t="shared" si="3"/>
        <v>4900</v>
      </c>
      <c r="L19" s="197">
        <f>D19-K19</f>
        <v>0</v>
      </c>
      <c r="M19" s="197">
        <f>L19</f>
        <v>0</v>
      </c>
      <c r="N19" s="126" t="s">
        <v>39</v>
      </c>
      <c r="O19" s="127">
        <v>0</v>
      </c>
      <c r="P19" s="213" t="s">
        <v>30</v>
      </c>
      <c r="Q19" s="214">
        <v>0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5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39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5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SUM(C16:C21)</f>
        <v>173</v>
      </c>
      <c r="D22" s="146">
        <f>SUM(D16:D21)</f>
        <v>847700</v>
      </c>
      <c r="E22" s="245"/>
      <c r="F22" s="244"/>
      <c r="G22" s="237"/>
      <c r="H22" s="46"/>
      <c r="I22" s="202">
        <f>SUM(I16:I21)</f>
        <v>165</v>
      </c>
      <c r="J22" s="236"/>
      <c r="K22" s="7">
        <f>SUM(K16:K21)</f>
        <v>808500</v>
      </c>
      <c r="L22" s="7">
        <f>SUM(L16:L20)</f>
        <v>39200</v>
      </c>
      <c r="M22" s="7">
        <f>SUM(M16:M20)</f>
        <v>39200</v>
      </c>
      <c r="N22" s="55"/>
      <c r="O22" s="56"/>
      <c r="P22" s="56"/>
      <c r="Q22" s="56"/>
      <c r="R22" s="56"/>
      <c r="S22" s="57">
        <f>SUM(S16:S20)</f>
        <v>39200</v>
      </c>
      <c r="T22" s="13"/>
      <c r="U22" s="13"/>
    </row>
    <row r="23" spans="1:21" s="12" customFormat="1" ht="18" customHeight="1">
      <c r="A23" s="15" t="s">
        <v>4</v>
      </c>
      <c r="B23" s="32">
        <f>G27</f>
        <v>14900</v>
      </c>
      <c r="C23" s="14">
        <f>I23</f>
        <v>18</v>
      </c>
      <c r="D23" s="14">
        <f>B23*C23</f>
        <v>268200</v>
      </c>
      <c r="E23" s="253" t="s">
        <v>3</v>
      </c>
      <c r="F23" s="253"/>
      <c r="G23" s="65">
        <v>4900</v>
      </c>
      <c r="H23" s="35" t="s">
        <v>30</v>
      </c>
      <c r="I23" s="68">
        <v>18</v>
      </c>
      <c r="J23" s="31" t="s">
        <v>31</v>
      </c>
      <c r="K23" s="14">
        <f>G23*I23</f>
        <v>88200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79" t="s">
        <v>17</v>
      </c>
      <c r="F24" s="280"/>
      <c r="G24" s="66">
        <v>10000</v>
      </c>
      <c r="H24" s="36" t="s">
        <v>30</v>
      </c>
      <c r="I24" s="69">
        <f>I23</f>
        <v>18</v>
      </c>
      <c r="J24" s="241" t="s">
        <v>31</v>
      </c>
      <c r="K24" s="10">
        <f>G24*I24</f>
        <v>180000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40" t="s">
        <v>26</v>
      </c>
      <c r="F25" s="241"/>
      <c r="G25" s="66"/>
      <c r="H25" s="36" t="s">
        <v>30</v>
      </c>
      <c r="I25" s="69"/>
      <c r="J25" s="241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38" t="s">
        <v>28</v>
      </c>
      <c r="F26" s="239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14900</v>
      </c>
      <c r="C27" s="8">
        <f t="shared" ref="C27:D27" si="6">SUM(C23:C26)</f>
        <v>18</v>
      </c>
      <c r="D27" s="8">
        <f t="shared" si="6"/>
        <v>268200</v>
      </c>
      <c r="E27" s="245" t="s">
        <v>2</v>
      </c>
      <c r="F27" s="244"/>
      <c r="G27" s="242">
        <f>SUM(G23:G26)</f>
        <v>14900</v>
      </c>
      <c r="H27" s="46"/>
      <c r="I27" s="46">
        <f>I24</f>
        <v>18</v>
      </c>
      <c r="J27" s="236"/>
      <c r="K27" s="7">
        <f>SUM(K23:K26)</f>
        <v>268200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43" t="s">
        <v>1</v>
      </c>
      <c r="B28" s="244"/>
      <c r="C28" s="7">
        <f>C22+C27</f>
        <v>191</v>
      </c>
      <c r="D28" s="7">
        <f>D22+D27</f>
        <v>1115900</v>
      </c>
      <c r="E28" s="245" t="s">
        <v>0</v>
      </c>
      <c r="F28" s="246"/>
      <c r="G28" s="244"/>
      <c r="H28" s="172"/>
      <c r="I28" s="172">
        <f>I22+I27</f>
        <v>183</v>
      </c>
      <c r="J28" s="172"/>
      <c r="K28" s="7">
        <f>K22+K27</f>
        <v>1076700</v>
      </c>
      <c r="L28" s="7">
        <f t="shared" ref="L28:M28" si="7">L22+L27</f>
        <v>39200</v>
      </c>
      <c r="M28" s="7">
        <f t="shared" si="7"/>
        <v>39200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5"/>
  <sheetViews>
    <sheetView showGridLines="0" zoomScaleNormal="100" workbookViewId="0"/>
  </sheetViews>
  <sheetFormatPr defaultRowHeight="22.5" customHeight="1"/>
  <cols>
    <col min="1" max="1" width="7.42578125" style="1" customWidth="1"/>
    <col min="2" max="2" width="16.7109375" style="1" customWidth="1"/>
    <col min="3" max="3" width="11.140625" style="1" customWidth="1"/>
    <col min="4" max="4" width="7.710937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69" t="s">
        <v>45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2" s="25" customFormat="1" ht="17.100000000000001" customHeight="1">
      <c r="B2" s="25" t="s">
        <v>27</v>
      </c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46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270" t="s">
        <v>109</v>
      </c>
      <c r="C5" s="270"/>
      <c r="D5" s="270"/>
      <c r="E5" s="270"/>
      <c r="F5" s="22" t="s">
        <v>48</v>
      </c>
      <c r="I5" s="22"/>
      <c r="K5" s="21"/>
      <c r="L5" s="51"/>
      <c r="N5" s="51"/>
      <c r="T5" s="50"/>
      <c r="U5" s="20"/>
      <c r="V5" s="20"/>
    </row>
    <row r="6" spans="2:22" s="19" customFormat="1" ht="17.100000000000001" customHeight="1">
      <c r="B6" s="75"/>
      <c r="C6" s="75" t="s">
        <v>52</v>
      </c>
      <c r="D6" s="116">
        <v>78</v>
      </c>
      <c r="E6" s="117" t="s">
        <v>42</v>
      </c>
      <c r="F6" s="271">
        <f>J6+N6</f>
        <v>6</v>
      </c>
      <c r="G6" s="271"/>
      <c r="H6" s="82" t="s">
        <v>43</v>
      </c>
      <c r="I6" s="22"/>
      <c r="J6" s="271">
        <v>6</v>
      </c>
      <c r="K6" s="271"/>
      <c r="L6" s="272" t="s">
        <v>44</v>
      </c>
      <c r="M6" s="272"/>
      <c r="N6" s="82">
        <v>0</v>
      </c>
      <c r="O6" s="82" t="s">
        <v>55</v>
      </c>
      <c r="P6" s="83"/>
      <c r="T6" s="50"/>
      <c r="U6" s="20"/>
      <c r="V6" s="20"/>
    </row>
    <row r="7" spans="2:22" s="19" customFormat="1" ht="17.100000000000001" customHeight="1">
      <c r="B7" s="22" t="s">
        <v>20</v>
      </c>
      <c r="M7" s="21"/>
      <c r="N7" s="21"/>
      <c r="O7" s="51"/>
      <c r="P7" s="51"/>
      <c r="Q7" s="51"/>
      <c r="R7" s="51"/>
      <c r="S7" s="51"/>
      <c r="T7" s="50"/>
      <c r="U7" s="20"/>
      <c r="V7" s="20"/>
    </row>
    <row r="8" spans="2:22" s="19" customFormat="1" ht="17.100000000000001" customHeight="1">
      <c r="B8" s="22" t="s">
        <v>49</v>
      </c>
      <c r="C8" s="74"/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24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21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25</v>
      </c>
      <c r="M11" s="21"/>
      <c r="N11" s="21"/>
      <c r="O11" s="51"/>
      <c r="P11" s="51"/>
      <c r="Q11" s="51"/>
      <c r="R11" s="51"/>
      <c r="S11" s="51"/>
      <c r="T11" s="52" t="s">
        <v>16</v>
      </c>
      <c r="U11" s="20"/>
      <c r="V11" s="20"/>
    </row>
    <row r="12" spans="2:22" s="16" customFormat="1" ht="17.100000000000001" customHeight="1">
      <c r="B12" s="247" t="s">
        <v>15</v>
      </c>
      <c r="C12" s="249" t="s">
        <v>14</v>
      </c>
      <c r="D12" s="249"/>
      <c r="E12" s="249"/>
      <c r="F12" s="250" t="s">
        <v>13</v>
      </c>
      <c r="G12" s="250"/>
      <c r="H12" s="250"/>
      <c r="I12" s="250"/>
      <c r="J12" s="250"/>
      <c r="K12" s="250"/>
      <c r="L12" s="250"/>
      <c r="M12" s="256" t="s">
        <v>12</v>
      </c>
      <c r="N12" s="256" t="s">
        <v>11</v>
      </c>
      <c r="O12" s="258" t="s">
        <v>10</v>
      </c>
      <c r="P12" s="259"/>
      <c r="Q12" s="259"/>
      <c r="R12" s="259"/>
      <c r="S12" s="259"/>
      <c r="T12" s="260"/>
      <c r="U12" s="5"/>
      <c r="V12" s="5"/>
    </row>
    <row r="13" spans="2:22" s="16" customFormat="1" ht="17.100000000000001" customHeight="1">
      <c r="B13" s="248"/>
      <c r="C13" s="18" t="s">
        <v>9</v>
      </c>
      <c r="D13" s="17" t="s">
        <v>8</v>
      </c>
      <c r="E13" s="28" t="s">
        <v>23</v>
      </c>
      <c r="F13" s="264" t="s">
        <v>7</v>
      </c>
      <c r="G13" s="265"/>
      <c r="H13" s="266" t="s">
        <v>6</v>
      </c>
      <c r="I13" s="267"/>
      <c r="J13" s="267"/>
      <c r="K13" s="268"/>
      <c r="L13" s="17" t="s">
        <v>5</v>
      </c>
      <c r="M13" s="257"/>
      <c r="N13" s="257"/>
      <c r="O13" s="261"/>
      <c r="P13" s="262"/>
      <c r="Q13" s="262"/>
      <c r="R13" s="262"/>
      <c r="S13" s="262"/>
      <c r="T13" s="263"/>
      <c r="U13" s="5"/>
      <c r="V13" s="5"/>
    </row>
    <row r="14" spans="2:22" s="12" customFormat="1" ht="18" customHeight="1">
      <c r="B14" s="39" t="s">
        <v>22</v>
      </c>
      <c r="C14" s="40">
        <v>4240</v>
      </c>
      <c r="D14" s="41">
        <v>78</v>
      </c>
      <c r="E14" s="42">
        <f>C14*D14</f>
        <v>330720</v>
      </c>
      <c r="F14" s="251" t="str">
        <f>B14</f>
        <v>차량비(원아)</v>
      </c>
      <c r="G14" s="252"/>
      <c r="H14" s="64">
        <f>C14</f>
        <v>4240</v>
      </c>
      <c r="I14" s="43" t="s">
        <v>30</v>
      </c>
      <c r="J14" s="67">
        <f>D6-F6</f>
        <v>72</v>
      </c>
      <c r="K14" s="44"/>
      <c r="L14" s="45">
        <f>H14*J14</f>
        <v>305280</v>
      </c>
      <c r="M14" s="42">
        <f>E14-L14</f>
        <v>25440</v>
      </c>
      <c r="N14" s="42">
        <f>M14</f>
        <v>25440</v>
      </c>
      <c r="O14" s="76" t="s">
        <v>39</v>
      </c>
      <c r="P14" s="77">
        <f>C14</f>
        <v>4240</v>
      </c>
      <c r="Q14" s="78" t="s">
        <v>30</v>
      </c>
      <c r="R14" s="79">
        <f>J6</f>
        <v>6</v>
      </c>
      <c r="S14" s="80" t="s">
        <v>31</v>
      </c>
      <c r="T14" s="81">
        <f>P14*R14</f>
        <v>25440</v>
      </c>
      <c r="U14" s="13"/>
      <c r="V14" s="13"/>
    </row>
    <row r="15" spans="2:22" s="12" customFormat="1" ht="18" customHeight="1">
      <c r="B15" s="84" t="s">
        <v>51</v>
      </c>
      <c r="C15" s="85">
        <v>2000</v>
      </c>
      <c r="D15" s="86">
        <v>78</v>
      </c>
      <c r="E15" s="93">
        <f t="shared" ref="E15:E16" si="0">C15*D15</f>
        <v>156000</v>
      </c>
      <c r="F15" s="88" t="str">
        <f>B15</f>
        <v>입장료</v>
      </c>
      <c r="G15" s="86"/>
      <c r="H15" s="89">
        <f>C15</f>
        <v>2000</v>
      </c>
      <c r="I15" s="90" t="s">
        <v>53</v>
      </c>
      <c r="J15" s="91">
        <f>J14</f>
        <v>72</v>
      </c>
      <c r="K15" s="92"/>
      <c r="L15" s="87">
        <f t="shared" ref="L15:L17" si="1">H15*J15</f>
        <v>144000</v>
      </c>
      <c r="M15" s="93">
        <f>E15-L15</f>
        <v>12000</v>
      </c>
      <c r="N15" s="93">
        <f>M15</f>
        <v>12000</v>
      </c>
      <c r="O15" s="94" t="s">
        <v>39</v>
      </c>
      <c r="P15" s="95">
        <f t="shared" ref="P15:P16" si="2">C15</f>
        <v>2000</v>
      </c>
      <c r="Q15" s="96" t="s">
        <v>53</v>
      </c>
      <c r="R15" s="97">
        <f>R14</f>
        <v>6</v>
      </c>
      <c r="S15" s="98" t="s">
        <v>54</v>
      </c>
      <c r="T15" s="99">
        <f>P15*R15</f>
        <v>12000</v>
      </c>
      <c r="U15" s="13"/>
      <c r="V15" s="13"/>
    </row>
    <row r="16" spans="2:22" s="12" customFormat="1" ht="18" customHeight="1">
      <c r="B16" s="84" t="s">
        <v>50</v>
      </c>
      <c r="C16" s="85">
        <v>4000</v>
      </c>
      <c r="D16" s="86">
        <v>78</v>
      </c>
      <c r="E16" s="93">
        <f t="shared" si="0"/>
        <v>312000</v>
      </c>
      <c r="F16" s="88" t="str">
        <f>B16</f>
        <v>점심</v>
      </c>
      <c r="G16" s="86"/>
      <c r="H16" s="89">
        <f>C16</f>
        <v>4000</v>
      </c>
      <c r="I16" s="90" t="s">
        <v>53</v>
      </c>
      <c r="J16" s="91">
        <f>J14</f>
        <v>72</v>
      </c>
      <c r="K16" s="92"/>
      <c r="L16" s="87">
        <f t="shared" si="1"/>
        <v>288000</v>
      </c>
      <c r="M16" s="93">
        <f>E16-L16</f>
        <v>24000</v>
      </c>
      <c r="N16" s="93">
        <f>M16</f>
        <v>24000</v>
      </c>
      <c r="O16" s="94" t="s">
        <v>39</v>
      </c>
      <c r="P16" s="95">
        <f t="shared" si="2"/>
        <v>4000</v>
      </c>
      <c r="Q16" s="96" t="s">
        <v>53</v>
      </c>
      <c r="R16" s="97">
        <f>R14</f>
        <v>6</v>
      </c>
      <c r="S16" s="98" t="s">
        <v>54</v>
      </c>
      <c r="T16" s="99">
        <f>P16*R16</f>
        <v>24000</v>
      </c>
      <c r="U16" s="13"/>
      <c r="V16" s="13"/>
    </row>
    <row r="17" spans="2:22" s="12" customFormat="1" ht="18" customHeight="1">
      <c r="B17" s="100" t="s">
        <v>41</v>
      </c>
      <c r="C17" s="101"/>
      <c r="D17" s="102">
        <v>0</v>
      </c>
      <c r="E17" s="103">
        <f>C17</f>
        <v>0</v>
      </c>
      <c r="F17" s="104" t="str">
        <f>B17</f>
        <v>지원금(원아)</v>
      </c>
      <c r="G17" s="102"/>
      <c r="H17" s="105"/>
      <c r="I17" s="106"/>
      <c r="J17" s="107"/>
      <c r="K17" s="108"/>
      <c r="L17" s="103">
        <f t="shared" si="1"/>
        <v>0</v>
      </c>
      <c r="M17" s="109"/>
      <c r="N17" s="109"/>
      <c r="O17" s="110"/>
      <c r="P17" s="111"/>
      <c r="Q17" s="112"/>
      <c r="R17" s="113"/>
      <c r="S17" s="114"/>
      <c r="T17" s="115"/>
      <c r="U17" s="13"/>
      <c r="V17" s="13"/>
    </row>
    <row r="18" spans="2:22" s="12" customFormat="1" ht="18.75" customHeight="1">
      <c r="B18" s="9" t="s">
        <v>2</v>
      </c>
      <c r="C18" s="33"/>
      <c r="D18" s="33"/>
      <c r="E18" s="33">
        <f>SUM(E14:E17)</f>
        <v>798720</v>
      </c>
      <c r="F18" s="245" t="s">
        <v>2</v>
      </c>
      <c r="G18" s="244"/>
      <c r="H18" s="71"/>
      <c r="I18" s="46" t="s">
        <v>37</v>
      </c>
      <c r="J18" s="72"/>
      <c r="K18" s="70"/>
      <c r="L18" s="7">
        <f>SUM(L14:L17)</f>
        <v>737280</v>
      </c>
      <c r="M18" s="7">
        <f>SUM(M14:M17)</f>
        <v>61440</v>
      </c>
      <c r="N18" s="7">
        <f>SUM(N14:N17)</f>
        <v>61440</v>
      </c>
      <c r="O18" s="55"/>
      <c r="P18" s="56"/>
      <c r="Q18" s="56"/>
      <c r="R18" s="56"/>
      <c r="S18" s="56"/>
      <c r="T18" s="57">
        <f>SUM(T14:T17)</f>
        <v>61440</v>
      </c>
      <c r="U18" s="13"/>
      <c r="V18" s="13"/>
    </row>
    <row r="19" spans="2:22" s="12" customFormat="1" ht="17.100000000000001" customHeight="1">
      <c r="B19" s="15" t="s">
        <v>4</v>
      </c>
      <c r="C19" s="32">
        <f>H19+H20</f>
        <v>14240</v>
      </c>
      <c r="D19" s="14">
        <v>9</v>
      </c>
      <c r="E19" s="14">
        <f>C19*D19</f>
        <v>128160</v>
      </c>
      <c r="F19" s="253" t="s">
        <v>3</v>
      </c>
      <c r="G19" s="253"/>
      <c r="H19" s="65">
        <v>4240</v>
      </c>
      <c r="I19" s="35" t="s">
        <v>30</v>
      </c>
      <c r="J19" s="68">
        <f>D19</f>
        <v>9</v>
      </c>
      <c r="K19" s="31" t="s">
        <v>31</v>
      </c>
      <c r="L19" s="14">
        <f>H19*J19</f>
        <v>38160</v>
      </c>
      <c r="M19" s="34">
        <v>0</v>
      </c>
      <c r="N19" s="14">
        <v>0</v>
      </c>
      <c r="O19" s="58"/>
      <c r="P19" s="59"/>
      <c r="Q19" s="59"/>
      <c r="R19" s="59"/>
      <c r="S19" s="59"/>
      <c r="T19" s="60"/>
      <c r="U19" s="13"/>
      <c r="V19" s="13"/>
    </row>
    <row r="20" spans="2:22" s="6" customFormat="1" ht="17.100000000000001" customHeight="1">
      <c r="B20" s="11"/>
      <c r="C20" s="10"/>
      <c r="D20" s="10"/>
      <c r="E20" s="10"/>
      <c r="F20" s="254" t="s">
        <v>17</v>
      </c>
      <c r="G20" s="255"/>
      <c r="H20" s="66">
        <v>10000</v>
      </c>
      <c r="I20" s="36" t="s">
        <v>30</v>
      </c>
      <c r="J20" s="69">
        <f>J19</f>
        <v>9</v>
      </c>
      <c r="K20" s="73" t="s">
        <v>31</v>
      </c>
      <c r="L20" s="10">
        <f>H20*J20</f>
        <v>90000</v>
      </c>
      <c r="M20" s="10"/>
      <c r="N20" s="10"/>
      <c r="O20" s="53"/>
      <c r="P20" s="54"/>
      <c r="Q20" s="54"/>
      <c r="R20" s="54"/>
      <c r="S20" s="54"/>
      <c r="T20" s="61"/>
      <c r="U20" s="5"/>
      <c r="V20" s="5"/>
    </row>
    <row r="21" spans="2:22" s="4" customFormat="1" ht="17.100000000000001" customHeight="1">
      <c r="B21" s="9" t="s">
        <v>2</v>
      </c>
      <c r="C21" s="8">
        <f>SUM(C19:C20)</f>
        <v>14240</v>
      </c>
      <c r="D21" s="7">
        <f>SUM(D19:D20)</f>
        <v>9</v>
      </c>
      <c r="E21" s="7">
        <f>SUM(E19:E20)</f>
        <v>128160</v>
      </c>
      <c r="F21" s="245" t="s">
        <v>2</v>
      </c>
      <c r="G21" s="244"/>
      <c r="H21" s="71"/>
      <c r="I21" s="46" t="s">
        <v>37</v>
      </c>
      <c r="J21" s="72"/>
      <c r="K21" s="70"/>
      <c r="L21" s="7">
        <f>SUM(L19:L20)</f>
        <v>128160</v>
      </c>
      <c r="M21" s="7">
        <v>0</v>
      </c>
      <c r="N21" s="7">
        <v>0</v>
      </c>
      <c r="O21" s="55"/>
      <c r="P21" s="56"/>
      <c r="Q21" s="56"/>
      <c r="R21" s="56"/>
      <c r="S21" s="56"/>
      <c r="T21" s="57"/>
      <c r="U21" s="5"/>
      <c r="V21" s="5"/>
    </row>
    <row r="22" spans="2:22" s="4" customFormat="1" ht="17.100000000000001" customHeight="1">
      <c r="B22" s="243" t="s">
        <v>1</v>
      </c>
      <c r="C22" s="244"/>
      <c r="D22" s="7"/>
      <c r="E22" s="7">
        <f>E18+E21</f>
        <v>926880</v>
      </c>
      <c r="F22" s="245" t="s">
        <v>0</v>
      </c>
      <c r="G22" s="246"/>
      <c r="H22" s="246"/>
      <c r="I22" s="246"/>
      <c r="J22" s="246"/>
      <c r="K22" s="246"/>
      <c r="L22" s="7">
        <f>L18+L21</f>
        <v>865440</v>
      </c>
      <c r="M22" s="7">
        <f>M18</f>
        <v>61440</v>
      </c>
      <c r="N22" s="7">
        <f>N18</f>
        <v>61440</v>
      </c>
      <c r="O22" s="55"/>
      <c r="P22" s="56"/>
      <c r="Q22" s="56"/>
      <c r="R22" s="56"/>
      <c r="S22" s="56"/>
      <c r="T22" s="57"/>
      <c r="U22" s="5"/>
      <c r="V22" s="5"/>
    </row>
    <row r="23" spans="2:22" s="4" customFormat="1" ht="17.100000000000001" customHeight="1">
      <c r="B23" s="4" t="s">
        <v>18</v>
      </c>
      <c r="E23" s="6"/>
      <c r="M23" s="6"/>
      <c r="N23" s="6"/>
      <c r="O23" s="49"/>
      <c r="P23" s="49"/>
      <c r="Q23" s="49"/>
      <c r="R23" s="49"/>
      <c r="S23" s="49"/>
      <c r="T23" s="50"/>
      <c r="U23" s="5"/>
      <c r="V23" s="5"/>
    </row>
    <row r="24" spans="2:22" ht="18.75" customHeight="1">
      <c r="B24" s="4" t="s">
        <v>19</v>
      </c>
    </row>
    <row r="25" spans="2:22" ht="18.75" customHeight="1">
      <c r="F25" s="4"/>
    </row>
  </sheetData>
  <mergeCells count="20">
    <mergeCell ref="B1:T1"/>
    <mergeCell ref="B5:E5"/>
    <mergeCell ref="F6:G6"/>
    <mergeCell ref="B12:B13"/>
    <mergeCell ref="C12:E12"/>
    <mergeCell ref="F12:L12"/>
    <mergeCell ref="M12:M13"/>
    <mergeCell ref="N12:N13"/>
    <mergeCell ref="O12:T13"/>
    <mergeCell ref="F13:G13"/>
    <mergeCell ref="J6:K6"/>
    <mergeCell ref="L6:M6"/>
    <mergeCell ref="F21:G21"/>
    <mergeCell ref="B22:C22"/>
    <mergeCell ref="F22:K22"/>
    <mergeCell ref="H13:K13"/>
    <mergeCell ref="F14:G14"/>
    <mergeCell ref="F18:G18"/>
    <mergeCell ref="F19:G19"/>
    <mergeCell ref="F20:G20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18" sqref="F18:G18"/>
    </sheetView>
  </sheetViews>
  <sheetFormatPr defaultRowHeight="22.5" customHeight="1"/>
  <cols>
    <col min="1" max="1" width="7.42578125" style="1" customWidth="1"/>
    <col min="2" max="2" width="16.7109375" style="1" customWidth="1"/>
    <col min="3" max="4" width="11.140625" style="1" customWidth="1"/>
    <col min="5" max="6" width="11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69" t="s">
        <v>45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99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47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103</v>
      </c>
      <c r="C5" s="116">
        <f>F5+J5</f>
        <v>92</v>
      </c>
      <c r="D5" s="278" t="s">
        <v>101</v>
      </c>
      <c r="E5" s="278"/>
      <c r="F5" s="82">
        <f>J15</f>
        <v>91</v>
      </c>
      <c r="G5" s="277" t="s">
        <v>104</v>
      </c>
      <c r="H5" s="277"/>
      <c r="I5" s="277"/>
      <c r="J5" s="116">
        <f>J18</f>
        <v>1</v>
      </c>
      <c r="L5" s="145" t="s">
        <v>102</v>
      </c>
      <c r="N5" s="51"/>
      <c r="T5" s="50"/>
      <c r="U5" s="20"/>
      <c r="V5" s="20"/>
    </row>
    <row r="6" spans="2:22" s="19" customFormat="1" ht="17.100000000000001" customHeight="1">
      <c r="B6" s="136" t="s">
        <v>100</v>
      </c>
      <c r="C6" s="116">
        <f>E7+H7</f>
        <v>96</v>
      </c>
      <c r="E6" s="141" t="s">
        <v>42</v>
      </c>
      <c r="F6" s="271">
        <f>J6+N6</f>
        <v>4</v>
      </c>
      <c r="G6" s="271"/>
      <c r="H6" s="82" t="s">
        <v>43</v>
      </c>
      <c r="I6" s="22"/>
      <c r="J6" s="271">
        <v>4</v>
      </c>
      <c r="K6" s="271"/>
      <c r="L6" s="272" t="s">
        <v>105</v>
      </c>
      <c r="M6" s="272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38" t="s">
        <v>107</v>
      </c>
      <c r="D7" s="142" t="s">
        <v>106</v>
      </c>
      <c r="E7" s="116">
        <v>95</v>
      </c>
      <c r="F7" s="143" t="s">
        <v>108</v>
      </c>
      <c r="H7" s="82">
        <v>1</v>
      </c>
      <c r="K7" s="137"/>
      <c r="L7" s="139"/>
      <c r="M7" s="139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137</v>
      </c>
      <c r="C9" s="136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47" t="s">
        <v>15</v>
      </c>
      <c r="C13" s="249" t="s">
        <v>14</v>
      </c>
      <c r="D13" s="249"/>
      <c r="E13" s="249"/>
      <c r="F13" s="250" t="s">
        <v>13</v>
      </c>
      <c r="G13" s="250"/>
      <c r="H13" s="250"/>
      <c r="I13" s="250"/>
      <c r="J13" s="250"/>
      <c r="K13" s="250"/>
      <c r="L13" s="250"/>
      <c r="M13" s="256" t="s">
        <v>12</v>
      </c>
      <c r="N13" s="256" t="s">
        <v>11</v>
      </c>
      <c r="O13" s="258" t="s">
        <v>10</v>
      </c>
      <c r="P13" s="259"/>
      <c r="Q13" s="259"/>
      <c r="R13" s="259"/>
      <c r="S13" s="259"/>
      <c r="T13" s="260"/>
      <c r="U13" s="5"/>
      <c r="V13" s="5"/>
    </row>
    <row r="14" spans="2:22" s="16" customFormat="1" ht="17.100000000000001" customHeight="1">
      <c r="B14" s="248"/>
      <c r="C14" s="18" t="s">
        <v>9</v>
      </c>
      <c r="D14" s="17" t="s">
        <v>8</v>
      </c>
      <c r="E14" s="28" t="s">
        <v>23</v>
      </c>
      <c r="F14" s="264" t="s">
        <v>7</v>
      </c>
      <c r="G14" s="265"/>
      <c r="H14" s="266" t="s">
        <v>6</v>
      </c>
      <c r="I14" s="267"/>
      <c r="J14" s="267"/>
      <c r="K14" s="268"/>
      <c r="L14" s="17" t="s">
        <v>5</v>
      </c>
      <c r="M14" s="257"/>
      <c r="N14" s="257"/>
      <c r="O14" s="261"/>
      <c r="P14" s="262"/>
      <c r="Q14" s="262"/>
      <c r="R14" s="262"/>
      <c r="S14" s="262"/>
      <c r="T14" s="263"/>
      <c r="U14" s="5"/>
      <c r="V14" s="5"/>
    </row>
    <row r="15" spans="2:22" s="12" customFormat="1" ht="18" customHeight="1">
      <c r="B15" s="39" t="s">
        <v>22</v>
      </c>
      <c r="C15" s="40">
        <v>5280</v>
      </c>
      <c r="D15" s="41">
        <v>95</v>
      </c>
      <c r="E15" s="42">
        <f>C15*D15</f>
        <v>501600</v>
      </c>
      <c r="F15" s="251" t="str">
        <f>B15</f>
        <v>차량비(원아)</v>
      </c>
      <c r="G15" s="252"/>
      <c r="H15" s="64">
        <f t="shared" ref="H15:H20" si="0">C15</f>
        <v>5280</v>
      </c>
      <c r="I15" s="43" t="s">
        <v>30</v>
      </c>
      <c r="J15" s="67">
        <f>(E7-J6)</f>
        <v>91</v>
      </c>
      <c r="K15" s="44"/>
      <c r="L15" s="45">
        <f>H15*J15</f>
        <v>480480</v>
      </c>
      <c r="M15" s="42">
        <f>E15-L15</f>
        <v>21120</v>
      </c>
      <c r="N15" s="42">
        <f>M15</f>
        <v>21120</v>
      </c>
      <c r="O15" s="76" t="s">
        <v>39</v>
      </c>
      <c r="P15" s="77">
        <f>C15</f>
        <v>5280</v>
      </c>
      <c r="Q15" s="78" t="s">
        <v>30</v>
      </c>
      <c r="R15" s="79">
        <f>J6</f>
        <v>4</v>
      </c>
      <c r="S15" s="80" t="s">
        <v>31</v>
      </c>
      <c r="T15" s="81">
        <f>P15*R15</f>
        <v>21120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:E17" si="1">C16*D16</f>
        <v>190000</v>
      </c>
      <c r="F16" s="88" t="str">
        <f>B16</f>
        <v>입장료</v>
      </c>
      <c r="G16" s="86"/>
      <c r="H16" s="89">
        <f t="shared" si="0"/>
        <v>2000</v>
      </c>
      <c r="I16" s="90" t="s">
        <v>30</v>
      </c>
      <c r="J16" s="91">
        <f>J15</f>
        <v>91</v>
      </c>
      <c r="K16" s="92"/>
      <c r="L16" s="87">
        <f t="shared" ref="L16:L18" si="2">H16*J16</f>
        <v>182000</v>
      </c>
      <c r="M16" s="93">
        <f>E16-L16</f>
        <v>8000</v>
      </c>
      <c r="N16" s="93">
        <f>M16</f>
        <v>8000</v>
      </c>
      <c r="O16" s="94" t="s">
        <v>39</v>
      </c>
      <c r="P16" s="95">
        <f t="shared" ref="P16:P17" si="3">C16</f>
        <v>2000</v>
      </c>
      <c r="Q16" s="96" t="s">
        <v>30</v>
      </c>
      <c r="R16" s="97">
        <f>R15</f>
        <v>4</v>
      </c>
      <c r="S16" s="98" t="s">
        <v>31</v>
      </c>
      <c r="T16" s="99">
        <f>P16*R16</f>
        <v>8000</v>
      </c>
      <c r="U16" s="13"/>
      <c r="V16" s="13"/>
    </row>
    <row r="17" spans="2:22" s="12" customFormat="1" ht="18" customHeight="1">
      <c r="B17" s="84" t="s">
        <v>29</v>
      </c>
      <c r="C17" s="85">
        <v>4000</v>
      </c>
      <c r="D17" s="86">
        <v>95</v>
      </c>
      <c r="E17" s="93">
        <f t="shared" si="1"/>
        <v>380000</v>
      </c>
      <c r="F17" s="88" t="str">
        <f>B17</f>
        <v>점심</v>
      </c>
      <c r="G17" s="86"/>
      <c r="H17" s="89">
        <f t="shared" si="0"/>
        <v>4000</v>
      </c>
      <c r="I17" s="90" t="s">
        <v>30</v>
      </c>
      <c r="J17" s="91">
        <f>J15</f>
        <v>91</v>
      </c>
      <c r="K17" s="92"/>
      <c r="L17" s="87">
        <f t="shared" si="2"/>
        <v>364000</v>
      </c>
      <c r="M17" s="93">
        <f>E17-L17</f>
        <v>16000</v>
      </c>
      <c r="N17" s="93">
        <f>M17</f>
        <v>16000</v>
      </c>
      <c r="O17" s="94" t="s">
        <v>39</v>
      </c>
      <c r="P17" s="95">
        <f t="shared" si="3"/>
        <v>4000</v>
      </c>
      <c r="Q17" s="96" t="s">
        <v>30</v>
      </c>
      <c r="R17" s="97">
        <f>R15</f>
        <v>4</v>
      </c>
      <c r="S17" s="98" t="s">
        <v>31</v>
      </c>
      <c r="T17" s="99">
        <f>P17*R17</f>
        <v>16000</v>
      </c>
      <c r="U17" s="13"/>
      <c r="V17" s="13"/>
    </row>
    <row r="18" spans="2:22" s="12" customFormat="1" ht="30.75" customHeight="1">
      <c r="B18" s="167" t="s">
        <v>139</v>
      </c>
      <c r="C18" s="85">
        <v>5280</v>
      </c>
      <c r="D18" s="86">
        <v>1</v>
      </c>
      <c r="E18" s="93">
        <f>C18</f>
        <v>5280</v>
      </c>
      <c r="F18" s="275" t="s">
        <v>139</v>
      </c>
      <c r="G18" s="276"/>
      <c r="H18" s="89">
        <f t="shared" si="0"/>
        <v>5280</v>
      </c>
      <c r="I18" s="90" t="s">
        <v>30</v>
      </c>
      <c r="J18" s="91">
        <f>D18</f>
        <v>1</v>
      </c>
      <c r="K18" s="92"/>
      <c r="L18" s="87">
        <f t="shared" si="2"/>
        <v>5280</v>
      </c>
      <c r="M18" s="93"/>
      <c r="N18" s="93"/>
      <c r="O18" s="94"/>
      <c r="P18" s="95"/>
      <c r="Q18" s="96"/>
      <c r="R18" s="97"/>
      <c r="S18" s="98"/>
      <c r="T18" s="99"/>
      <c r="U18" s="13"/>
      <c r="V18" s="13"/>
    </row>
    <row r="19" spans="2:22" s="12" customFormat="1" ht="24.75" customHeight="1">
      <c r="B19" s="167" t="s">
        <v>140</v>
      </c>
      <c r="C19" s="85">
        <v>2000</v>
      </c>
      <c r="D19" s="86">
        <v>1</v>
      </c>
      <c r="E19" s="93">
        <f t="shared" ref="E19:E20" si="4">C19</f>
        <v>2000</v>
      </c>
      <c r="F19" s="275" t="s">
        <v>140</v>
      </c>
      <c r="G19" s="276"/>
      <c r="H19" s="89">
        <f t="shared" si="0"/>
        <v>2000</v>
      </c>
      <c r="I19" s="90" t="s">
        <v>30</v>
      </c>
      <c r="J19" s="91">
        <f t="shared" ref="J19:J20" si="5">D19</f>
        <v>1</v>
      </c>
      <c r="K19" s="92"/>
      <c r="L19" s="87">
        <f t="shared" ref="L19:L20" si="6">H19*J19</f>
        <v>2000</v>
      </c>
      <c r="M19" s="93"/>
      <c r="N19" s="93"/>
      <c r="O19" s="94"/>
      <c r="P19" s="95"/>
      <c r="Q19" s="96"/>
      <c r="R19" s="97"/>
      <c r="S19" s="98"/>
      <c r="T19" s="99"/>
      <c r="U19" s="13"/>
      <c r="V19" s="13"/>
    </row>
    <row r="20" spans="2:22" s="12" customFormat="1" ht="24.75" customHeight="1">
      <c r="B20" s="203" t="s">
        <v>141</v>
      </c>
      <c r="C20" s="101">
        <v>4000</v>
      </c>
      <c r="D20" s="102">
        <v>1</v>
      </c>
      <c r="E20" s="109">
        <f t="shared" si="4"/>
        <v>4000</v>
      </c>
      <c r="F20" s="273" t="s">
        <v>141</v>
      </c>
      <c r="G20" s="274"/>
      <c r="H20" s="105">
        <f t="shared" si="0"/>
        <v>4000</v>
      </c>
      <c r="I20" s="90" t="s">
        <v>30</v>
      </c>
      <c r="J20" s="91">
        <f t="shared" si="5"/>
        <v>1</v>
      </c>
      <c r="K20" s="92"/>
      <c r="L20" s="87">
        <f t="shared" si="6"/>
        <v>4000</v>
      </c>
      <c r="M20" s="109"/>
      <c r="N20" s="109"/>
      <c r="O20" s="110"/>
      <c r="P20" s="111"/>
      <c r="Q20" s="112"/>
      <c r="R20" s="113"/>
      <c r="S20" s="114"/>
      <c r="T20" s="115"/>
      <c r="U20" s="13"/>
      <c r="V20" s="13"/>
    </row>
    <row r="21" spans="2:22" s="12" customFormat="1" ht="18.75" customHeight="1">
      <c r="B21" s="9" t="s">
        <v>2</v>
      </c>
      <c r="C21" s="33"/>
      <c r="D21" s="146">
        <f>D15+D18</f>
        <v>96</v>
      </c>
      <c r="E21" s="33">
        <f>SUM(E15:E20)</f>
        <v>1082880</v>
      </c>
      <c r="F21" s="245" t="s">
        <v>2</v>
      </c>
      <c r="G21" s="244"/>
      <c r="H21" s="133"/>
      <c r="I21" s="46"/>
      <c r="J21" s="140">
        <f>J15+J18</f>
        <v>92</v>
      </c>
      <c r="K21" s="132"/>
      <c r="L21" s="7">
        <f>SUM(L15:L20)</f>
        <v>1037760</v>
      </c>
      <c r="M21" s="7">
        <f>SUM(M15:M20)</f>
        <v>45120</v>
      </c>
      <c r="N21" s="7">
        <f>SUM(N15:N20)</f>
        <v>45120</v>
      </c>
      <c r="O21" s="55"/>
      <c r="P21" s="56"/>
      <c r="Q21" s="56"/>
      <c r="R21" s="56"/>
      <c r="S21" s="56"/>
      <c r="T21" s="57">
        <f>SUM(T15:T20)</f>
        <v>45120</v>
      </c>
      <c r="U21" s="13"/>
      <c r="V21" s="13"/>
    </row>
    <row r="22" spans="2:22" s="12" customFormat="1" ht="17.100000000000001" customHeight="1">
      <c r="B22" s="15" t="s">
        <v>4</v>
      </c>
      <c r="C22" s="32">
        <f>H22+H23</f>
        <v>15280</v>
      </c>
      <c r="D22" s="14">
        <v>9</v>
      </c>
      <c r="E22" s="14">
        <f>C22*D22</f>
        <v>137520</v>
      </c>
      <c r="F22" s="253" t="s">
        <v>3</v>
      </c>
      <c r="G22" s="253"/>
      <c r="H22" s="65">
        <v>5280</v>
      </c>
      <c r="I22" s="35" t="s">
        <v>30</v>
      </c>
      <c r="J22" s="68">
        <f>D22</f>
        <v>9</v>
      </c>
      <c r="K22" s="31" t="s">
        <v>31</v>
      </c>
      <c r="L22" s="14">
        <f>H22*J22</f>
        <v>47520</v>
      </c>
      <c r="M22" s="34">
        <v>0</v>
      </c>
      <c r="N22" s="14">
        <v>0</v>
      </c>
      <c r="O22" s="58"/>
      <c r="P22" s="59"/>
      <c r="Q22" s="59"/>
      <c r="R22" s="59"/>
      <c r="S22" s="59"/>
      <c r="T22" s="60"/>
      <c r="U22" s="13"/>
      <c r="V22" s="13"/>
    </row>
    <row r="23" spans="2:22" s="6" customFormat="1" ht="17.100000000000001" customHeight="1">
      <c r="B23" s="11"/>
      <c r="C23" s="10"/>
      <c r="D23" s="10"/>
      <c r="E23" s="10"/>
      <c r="F23" s="254" t="s">
        <v>17</v>
      </c>
      <c r="G23" s="255"/>
      <c r="H23" s="66">
        <v>10000</v>
      </c>
      <c r="I23" s="36" t="s">
        <v>30</v>
      </c>
      <c r="J23" s="69">
        <f>J22</f>
        <v>9</v>
      </c>
      <c r="K23" s="135" t="s">
        <v>31</v>
      </c>
      <c r="L23" s="10">
        <f>H23*J23</f>
        <v>90000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SUM(C22:C23)</f>
        <v>15280</v>
      </c>
      <c r="D24" s="7">
        <f>SUM(D22:D23)</f>
        <v>9</v>
      </c>
      <c r="E24" s="7">
        <f>SUM(E22:E23)</f>
        <v>137520</v>
      </c>
      <c r="F24" s="245" t="s">
        <v>2</v>
      </c>
      <c r="G24" s="244"/>
      <c r="H24" s="133"/>
      <c r="I24" s="46"/>
      <c r="J24" s="134">
        <f>J22</f>
        <v>9</v>
      </c>
      <c r="K24" s="132"/>
      <c r="L24" s="7">
        <f>SUM(L22:L23)</f>
        <v>137520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43" t="s">
        <v>1</v>
      </c>
      <c r="C25" s="244"/>
      <c r="D25" s="7">
        <f>D21+D24</f>
        <v>105</v>
      </c>
      <c r="E25" s="7">
        <f>E21+E24</f>
        <v>1220400</v>
      </c>
      <c r="F25" s="245" t="s">
        <v>0</v>
      </c>
      <c r="G25" s="246"/>
      <c r="H25" s="246"/>
      <c r="I25" s="246"/>
      <c r="J25" s="246"/>
      <c r="K25" s="246"/>
      <c r="L25" s="7">
        <f>L21+L24</f>
        <v>1175280</v>
      </c>
      <c r="M25" s="7">
        <f t="shared" ref="M25:N25" si="7">M21+M24</f>
        <v>45120</v>
      </c>
      <c r="N25" s="7">
        <f t="shared" si="7"/>
        <v>45120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24">
    <mergeCell ref="F19:G19"/>
    <mergeCell ref="F18:G18"/>
    <mergeCell ref="G5:I5"/>
    <mergeCell ref="D5:E5"/>
    <mergeCell ref="B1:T1"/>
    <mergeCell ref="F6:G6"/>
    <mergeCell ref="J6:K6"/>
    <mergeCell ref="L6:M6"/>
    <mergeCell ref="F23:G23"/>
    <mergeCell ref="F24:G24"/>
    <mergeCell ref="B25:C25"/>
    <mergeCell ref="F25:K25"/>
    <mergeCell ref="O13:T14"/>
    <mergeCell ref="F14:G14"/>
    <mergeCell ref="H14:K14"/>
    <mergeCell ref="F15:G15"/>
    <mergeCell ref="F21:G21"/>
    <mergeCell ref="F22:G22"/>
    <mergeCell ref="B13:B14"/>
    <mergeCell ref="C13:E13"/>
    <mergeCell ref="F13:L13"/>
    <mergeCell ref="M13:M14"/>
    <mergeCell ref="N13:N14"/>
    <mergeCell ref="F20:G20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7"/>
  <sheetViews>
    <sheetView showGridLines="0" zoomScaleNormal="100" workbookViewId="0">
      <selection activeCell="C17" sqref="C17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69" t="s">
        <v>110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121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131</v>
      </c>
      <c r="C5" s="116">
        <f>F5+J5</f>
        <v>89</v>
      </c>
      <c r="D5" s="278" t="s">
        <v>101</v>
      </c>
      <c r="E5" s="278"/>
      <c r="F5" s="82">
        <f>J15</f>
        <v>88</v>
      </c>
      <c r="G5" s="277" t="s">
        <v>104</v>
      </c>
      <c r="H5" s="277"/>
      <c r="I5" s="277"/>
      <c r="J5" s="116">
        <f>J17</f>
        <v>1</v>
      </c>
      <c r="L5" s="145" t="s">
        <v>40</v>
      </c>
      <c r="N5" s="51"/>
      <c r="T5" s="50"/>
      <c r="U5" s="20"/>
      <c r="V5" s="20"/>
    </row>
    <row r="6" spans="2:22" s="19" customFormat="1" ht="17.100000000000001" customHeight="1">
      <c r="B6" s="183" t="s">
        <v>100</v>
      </c>
      <c r="C6" s="116">
        <f>E7+H7</f>
        <v>96</v>
      </c>
      <c r="E6" s="141" t="s">
        <v>42</v>
      </c>
      <c r="F6" s="271">
        <f>J6+N6</f>
        <v>7</v>
      </c>
      <c r="G6" s="271"/>
      <c r="H6" s="82" t="s">
        <v>43</v>
      </c>
      <c r="I6" s="22"/>
      <c r="J6" s="271">
        <v>7</v>
      </c>
      <c r="K6" s="271"/>
      <c r="L6" s="272" t="s">
        <v>105</v>
      </c>
      <c r="M6" s="272"/>
      <c r="N6" s="82">
        <v>0</v>
      </c>
      <c r="O6" s="82" t="s">
        <v>40</v>
      </c>
      <c r="P6" s="83"/>
      <c r="T6" s="50"/>
      <c r="U6" s="20"/>
      <c r="V6" s="20"/>
    </row>
    <row r="7" spans="2:22" s="19" customFormat="1" ht="17.100000000000001" customHeight="1">
      <c r="B7" s="183" t="s">
        <v>107</v>
      </c>
      <c r="D7" s="142" t="s">
        <v>106</v>
      </c>
      <c r="E7" s="82">
        <v>95</v>
      </c>
      <c r="F7" s="143" t="s">
        <v>108</v>
      </c>
      <c r="H7" s="82">
        <v>1</v>
      </c>
      <c r="K7" s="182"/>
      <c r="L7" s="184"/>
      <c r="M7" s="184"/>
      <c r="N7" s="82"/>
      <c r="O7" s="82"/>
      <c r="P7" s="83"/>
      <c r="T7" s="50"/>
      <c r="U7" s="20"/>
      <c r="V7" s="20"/>
    </row>
    <row r="8" spans="2:22" s="19" customFormat="1" ht="17.100000000000001" customHeight="1">
      <c r="B8" s="22" t="s">
        <v>20</v>
      </c>
      <c r="M8" s="21"/>
      <c r="N8" s="21"/>
      <c r="O8" s="51"/>
      <c r="P8" s="51"/>
      <c r="Q8" s="51"/>
      <c r="R8" s="51"/>
      <c r="S8" s="51"/>
      <c r="T8" s="50"/>
      <c r="U8" s="20"/>
      <c r="V8" s="20"/>
    </row>
    <row r="9" spans="2:22" s="19" customFormat="1" ht="17.100000000000001" customHeight="1">
      <c r="B9" s="22" t="s">
        <v>122</v>
      </c>
      <c r="C9" s="183"/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24</v>
      </c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21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25</v>
      </c>
      <c r="M12" s="21"/>
      <c r="N12" s="21"/>
      <c r="O12" s="51"/>
      <c r="P12" s="51"/>
      <c r="Q12" s="51"/>
      <c r="R12" s="51"/>
      <c r="S12" s="51"/>
      <c r="T12" s="52" t="s">
        <v>16</v>
      </c>
      <c r="U12" s="20"/>
      <c r="V12" s="20"/>
    </row>
    <row r="13" spans="2:22" s="16" customFormat="1" ht="17.100000000000001" customHeight="1">
      <c r="B13" s="247" t="s">
        <v>15</v>
      </c>
      <c r="C13" s="249" t="s">
        <v>14</v>
      </c>
      <c r="D13" s="249"/>
      <c r="E13" s="249"/>
      <c r="F13" s="250" t="s">
        <v>13</v>
      </c>
      <c r="G13" s="250"/>
      <c r="H13" s="250"/>
      <c r="I13" s="250"/>
      <c r="J13" s="250"/>
      <c r="K13" s="250"/>
      <c r="L13" s="250"/>
      <c r="M13" s="256" t="s">
        <v>12</v>
      </c>
      <c r="N13" s="256" t="s">
        <v>11</v>
      </c>
      <c r="O13" s="258" t="s">
        <v>10</v>
      </c>
      <c r="P13" s="259"/>
      <c r="Q13" s="259"/>
      <c r="R13" s="259"/>
      <c r="S13" s="259"/>
      <c r="T13" s="260"/>
      <c r="U13" s="5"/>
      <c r="V13" s="5"/>
    </row>
    <row r="14" spans="2:22" s="16" customFormat="1" ht="17.100000000000001" customHeight="1">
      <c r="B14" s="248"/>
      <c r="C14" s="18" t="s">
        <v>9</v>
      </c>
      <c r="D14" s="17" t="s">
        <v>8</v>
      </c>
      <c r="E14" s="28" t="s">
        <v>23</v>
      </c>
      <c r="F14" s="264" t="s">
        <v>7</v>
      </c>
      <c r="G14" s="265"/>
      <c r="H14" s="266" t="s">
        <v>6</v>
      </c>
      <c r="I14" s="267"/>
      <c r="J14" s="267"/>
      <c r="K14" s="268"/>
      <c r="L14" s="17" t="s">
        <v>5</v>
      </c>
      <c r="M14" s="257"/>
      <c r="N14" s="257"/>
      <c r="O14" s="261"/>
      <c r="P14" s="262"/>
      <c r="Q14" s="262"/>
      <c r="R14" s="262"/>
      <c r="S14" s="262"/>
      <c r="T14" s="263"/>
      <c r="U14" s="5"/>
      <c r="V14" s="5"/>
    </row>
    <row r="15" spans="2:22" s="12" customFormat="1" ht="18" customHeight="1">
      <c r="B15" s="39" t="s">
        <v>22</v>
      </c>
      <c r="C15" s="40">
        <v>6570</v>
      </c>
      <c r="D15" s="41">
        <v>95</v>
      </c>
      <c r="E15" s="42">
        <f>C15*D15</f>
        <v>624150</v>
      </c>
      <c r="F15" s="251" t="str">
        <f>B15</f>
        <v>차량비(원아)</v>
      </c>
      <c r="G15" s="252"/>
      <c r="H15" s="64">
        <f>C15</f>
        <v>6570</v>
      </c>
      <c r="I15" s="43" t="s">
        <v>30</v>
      </c>
      <c r="J15" s="67">
        <v>88</v>
      </c>
      <c r="K15" s="44"/>
      <c r="L15" s="45">
        <f>H15*J15</f>
        <v>578160</v>
      </c>
      <c r="M15" s="42">
        <f>E15-L15</f>
        <v>45990</v>
      </c>
      <c r="N15" s="42">
        <f>M15</f>
        <v>45990</v>
      </c>
      <c r="O15" s="76" t="s">
        <v>39</v>
      </c>
      <c r="P15" s="77">
        <f>C15</f>
        <v>6570</v>
      </c>
      <c r="Q15" s="78" t="s">
        <v>123</v>
      </c>
      <c r="R15" s="79">
        <f>J6</f>
        <v>7</v>
      </c>
      <c r="S15" s="80" t="s">
        <v>31</v>
      </c>
      <c r="T15" s="81">
        <f>P15*R15</f>
        <v>45990</v>
      </c>
      <c r="U15" s="13"/>
      <c r="V15" s="13"/>
    </row>
    <row r="16" spans="2:22" s="12" customFormat="1" ht="18" customHeight="1">
      <c r="B16" s="84" t="s">
        <v>28</v>
      </c>
      <c r="C16" s="85">
        <v>2000</v>
      </c>
      <c r="D16" s="86">
        <v>95</v>
      </c>
      <c r="E16" s="93">
        <f t="shared" ref="E16" si="0">C16*D16</f>
        <v>190000</v>
      </c>
      <c r="F16" s="88" t="str">
        <f>B16</f>
        <v>입장료</v>
      </c>
      <c r="G16" s="86"/>
      <c r="H16" s="89">
        <f>C16</f>
        <v>2000</v>
      </c>
      <c r="I16" s="90" t="s">
        <v>30</v>
      </c>
      <c r="J16" s="91">
        <f>J15</f>
        <v>88</v>
      </c>
      <c r="K16" s="92"/>
      <c r="L16" s="87">
        <f t="shared" ref="L16:L18" si="1">H16*J16</f>
        <v>176000</v>
      </c>
      <c r="M16" s="93">
        <f>E16-L16</f>
        <v>14000</v>
      </c>
      <c r="N16" s="93">
        <f>M16</f>
        <v>14000</v>
      </c>
      <c r="O16" s="94" t="s">
        <v>124</v>
      </c>
      <c r="P16" s="95">
        <f t="shared" ref="P16" si="2">C16</f>
        <v>2000</v>
      </c>
      <c r="Q16" s="96" t="s">
        <v>125</v>
      </c>
      <c r="R16" s="97">
        <f>R15</f>
        <v>7</v>
      </c>
      <c r="S16" s="98" t="s">
        <v>31</v>
      </c>
      <c r="T16" s="99">
        <f>P16*R16</f>
        <v>14000</v>
      </c>
      <c r="U16" s="13"/>
      <c r="V16" s="13"/>
    </row>
    <row r="17" spans="2:22" s="12" customFormat="1" ht="32.25" customHeight="1">
      <c r="B17" s="167" t="s">
        <v>112</v>
      </c>
      <c r="C17" s="85">
        <f>C15</f>
        <v>6570</v>
      </c>
      <c r="D17" s="86">
        <v>1</v>
      </c>
      <c r="E17" s="169">
        <f>C17</f>
        <v>6570</v>
      </c>
      <c r="F17" s="170" t="s">
        <v>112</v>
      </c>
      <c r="G17" s="86"/>
      <c r="H17" s="89">
        <f>C17</f>
        <v>6570</v>
      </c>
      <c r="I17" s="90" t="s">
        <v>30</v>
      </c>
      <c r="J17" s="91">
        <f>D17</f>
        <v>1</v>
      </c>
      <c r="K17" s="92"/>
      <c r="L17" s="87">
        <f t="shared" si="1"/>
        <v>6570</v>
      </c>
      <c r="M17" s="93">
        <f>E17-L17</f>
        <v>0</v>
      </c>
      <c r="N17" s="93">
        <f>M17</f>
        <v>0</v>
      </c>
      <c r="O17" s="94"/>
      <c r="P17" s="95"/>
      <c r="Q17" s="96"/>
      <c r="R17" s="97"/>
      <c r="S17" s="98"/>
      <c r="T17" s="99"/>
      <c r="U17" s="13"/>
      <c r="V17" s="13"/>
    </row>
    <row r="18" spans="2:22" s="12" customFormat="1" ht="30" customHeight="1">
      <c r="B18" s="168" t="s">
        <v>126</v>
      </c>
      <c r="C18" s="156">
        <f>C16</f>
        <v>2000</v>
      </c>
      <c r="D18" s="181">
        <v>1</v>
      </c>
      <c r="E18" s="169">
        <f>C18</f>
        <v>2000</v>
      </c>
      <c r="F18" s="171" t="s">
        <v>113</v>
      </c>
      <c r="G18" s="181"/>
      <c r="H18" s="157">
        <f>C18</f>
        <v>2000</v>
      </c>
      <c r="I18" s="158" t="s">
        <v>114</v>
      </c>
      <c r="J18" s="159">
        <f>D18</f>
        <v>1</v>
      </c>
      <c r="K18" s="160"/>
      <c r="L18" s="87">
        <f t="shared" si="1"/>
        <v>2000</v>
      </c>
      <c r="M18" s="93">
        <f>E18-L18</f>
        <v>0</v>
      </c>
      <c r="N18" s="93">
        <f>M18</f>
        <v>0</v>
      </c>
      <c r="O18" s="161"/>
      <c r="P18" s="162"/>
      <c r="Q18" s="163"/>
      <c r="R18" s="164"/>
      <c r="S18" s="165"/>
      <c r="T18" s="166"/>
      <c r="U18" s="13"/>
      <c r="V18" s="13"/>
    </row>
    <row r="19" spans="2:22" s="12" customFormat="1" ht="18.75" customHeight="1">
      <c r="B19" s="9" t="s">
        <v>2</v>
      </c>
      <c r="C19" s="33"/>
      <c r="D19" s="146">
        <f>D15+D17</f>
        <v>96</v>
      </c>
      <c r="E19" s="33">
        <f>SUM(E15:E18)</f>
        <v>822720</v>
      </c>
      <c r="F19" s="245" t="s">
        <v>2</v>
      </c>
      <c r="G19" s="244"/>
      <c r="H19" s="177"/>
      <c r="I19" s="46"/>
      <c r="J19" s="140">
        <f>J15+J17</f>
        <v>89</v>
      </c>
      <c r="K19" s="176"/>
      <c r="L19" s="7">
        <f>SUM(L15:L18)</f>
        <v>762730</v>
      </c>
      <c r="M19" s="7">
        <f t="shared" ref="M19:N19" si="3">SUM(M15:M18)</f>
        <v>59990</v>
      </c>
      <c r="N19" s="7">
        <f t="shared" si="3"/>
        <v>59990</v>
      </c>
      <c r="O19" s="55"/>
      <c r="P19" s="56"/>
      <c r="Q19" s="56"/>
      <c r="R19" s="56"/>
      <c r="S19" s="56"/>
      <c r="T19" s="57">
        <f>SUM(T15:T18)</f>
        <v>59990</v>
      </c>
      <c r="U19" s="13"/>
      <c r="V19" s="13"/>
    </row>
    <row r="20" spans="2:22" s="12" customFormat="1" ht="17.100000000000001" customHeight="1">
      <c r="B20" s="15" t="s">
        <v>4</v>
      </c>
      <c r="C20" s="32">
        <f>H20+H21+H22</f>
        <v>23230</v>
      </c>
      <c r="D20" s="14">
        <v>9</v>
      </c>
      <c r="E20" s="14">
        <f>C20*D20</f>
        <v>209070</v>
      </c>
      <c r="F20" s="253" t="s">
        <v>3</v>
      </c>
      <c r="G20" s="253"/>
      <c r="H20" s="65">
        <v>6570</v>
      </c>
      <c r="I20" s="35" t="s">
        <v>30</v>
      </c>
      <c r="J20" s="68">
        <f>D20</f>
        <v>9</v>
      </c>
      <c r="K20" s="31" t="s">
        <v>31</v>
      </c>
      <c r="L20" s="14">
        <f>H20*J20</f>
        <v>59130</v>
      </c>
      <c r="M20" s="34">
        <v>0</v>
      </c>
      <c r="N20" s="14">
        <v>0</v>
      </c>
      <c r="O20" s="58"/>
      <c r="P20" s="59"/>
      <c r="Q20" s="59"/>
      <c r="R20" s="59"/>
      <c r="S20" s="59"/>
      <c r="T20" s="60"/>
      <c r="U20" s="13"/>
      <c r="V20" s="13"/>
    </row>
    <row r="21" spans="2:22" s="6" customFormat="1" ht="17.100000000000001" customHeight="1">
      <c r="B21" s="11"/>
      <c r="C21" s="10"/>
      <c r="D21" s="10"/>
      <c r="E21" s="10"/>
      <c r="F21" s="279" t="s">
        <v>17</v>
      </c>
      <c r="G21" s="280"/>
      <c r="H21" s="66">
        <v>10000</v>
      </c>
      <c r="I21" s="36" t="s">
        <v>30</v>
      </c>
      <c r="J21" s="69">
        <f>J20</f>
        <v>9</v>
      </c>
      <c r="K21" s="179" t="s">
        <v>127</v>
      </c>
      <c r="L21" s="10">
        <f>H21*J21</f>
        <v>90000</v>
      </c>
      <c r="M21" s="10"/>
      <c r="N21" s="10"/>
      <c r="O21" s="53"/>
      <c r="P21" s="54"/>
      <c r="Q21" s="54"/>
      <c r="R21" s="54"/>
      <c r="S21" s="54"/>
      <c r="T21" s="61"/>
      <c r="U21" s="5"/>
      <c r="V21" s="5"/>
    </row>
    <row r="22" spans="2:22" s="6" customFormat="1" ht="17.100000000000001" customHeight="1">
      <c r="B22" s="11"/>
      <c r="C22" s="10"/>
      <c r="D22" s="10"/>
      <c r="E22" s="10"/>
      <c r="F22" s="180" t="s">
        <v>128</v>
      </c>
      <c r="G22" s="181"/>
      <c r="H22" s="66">
        <v>6660</v>
      </c>
      <c r="I22" s="36" t="s">
        <v>125</v>
      </c>
      <c r="J22" s="69">
        <v>9</v>
      </c>
      <c r="K22" s="38" t="s">
        <v>127</v>
      </c>
      <c r="L22" s="10">
        <f>H22*J22</f>
        <v>59940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4" customFormat="1" ht="17.100000000000001" customHeight="1">
      <c r="B23" s="9" t="s">
        <v>129</v>
      </c>
      <c r="C23" s="8">
        <f>SUM(C20:C22)</f>
        <v>23230</v>
      </c>
      <c r="D23" s="8">
        <f t="shared" ref="D23:E23" si="4">SUM(D20:D22)</f>
        <v>9</v>
      </c>
      <c r="E23" s="8">
        <f t="shared" si="4"/>
        <v>209070</v>
      </c>
      <c r="F23" s="245" t="s">
        <v>2</v>
      </c>
      <c r="G23" s="244"/>
      <c r="H23" s="177"/>
      <c r="I23" s="46"/>
      <c r="J23" s="178">
        <f>J20</f>
        <v>9</v>
      </c>
      <c r="K23" s="176"/>
      <c r="L23" s="7">
        <f>SUM(L20:L22)</f>
        <v>209070</v>
      </c>
      <c r="M23" s="7">
        <v>0</v>
      </c>
      <c r="N23" s="7">
        <v>0</v>
      </c>
      <c r="O23" s="55"/>
      <c r="P23" s="56"/>
      <c r="Q23" s="56"/>
      <c r="R23" s="56"/>
      <c r="S23" s="56"/>
      <c r="T23" s="57"/>
      <c r="U23" s="5"/>
      <c r="V23" s="5"/>
    </row>
    <row r="24" spans="2:22" s="4" customFormat="1" ht="17.100000000000001" customHeight="1">
      <c r="B24" s="243" t="s">
        <v>130</v>
      </c>
      <c r="C24" s="244"/>
      <c r="D24" s="7">
        <f>D19+D23</f>
        <v>105</v>
      </c>
      <c r="E24" s="7">
        <f>E19+E23</f>
        <v>1031790</v>
      </c>
      <c r="F24" s="245" t="s">
        <v>0</v>
      </c>
      <c r="G24" s="246"/>
      <c r="H24" s="244"/>
      <c r="I24" s="172"/>
      <c r="J24" s="172">
        <f>J19+J23</f>
        <v>98</v>
      </c>
      <c r="K24" s="172"/>
      <c r="L24" s="7">
        <f>L19+L23</f>
        <v>971800</v>
      </c>
      <c r="M24" s="7">
        <f t="shared" ref="M24:N24" si="5">M19+M23</f>
        <v>59990</v>
      </c>
      <c r="N24" s="7">
        <f t="shared" si="5"/>
        <v>59990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4" t="s">
        <v>18</v>
      </c>
      <c r="E25" s="6"/>
      <c r="M25" s="6"/>
      <c r="N25" s="6"/>
      <c r="O25" s="49"/>
      <c r="P25" s="49"/>
      <c r="Q25" s="49"/>
      <c r="R25" s="49"/>
      <c r="S25" s="49"/>
      <c r="T25" s="50"/>
      <c r="U25" s="5"/>
      <c r="V25" s="5"/>
    </row>
    <row r="26" spans="2:22" ht="18.75" customHeight="1">
      <c r="B26" s="4" t="s">
        <v>19</v>
      </c>
    </row>
    <row r="27" spans="2:22" ht="18.75" customHeight="1">
      <c r="F27" s="4"/>
    </row>
  </sheetData>
  <mergeCells count="21">
    <mergeCell ref="B24:C24"/>
    <mergeCell ref="F24:H24"/>
    <mergeCell ref="B13:B14"/>
    <mergeCell ref="C13:E13"/>
    <mergeCell ref="F13:L13"/>
    <mergeCell ref="F15:G15"/>
    <mergeCell ref="F19:G19"/>
    <mergeCell ref="F20:G20"/>
    <mergeCell ref="F21:G21"/>
    <mergeCell ref="F23:G23"/>
    <mergeCell ref="M13:M14"/>
    <mergeCell ref="N13:N14"/>
    <mergeCell ref="O13:T14"/>
    <mergeCell ref="F14:G14"/>
    <mergeCell ref="H14:K14"/>
    <mergeCell ref="B1:T1"/>
    <mergeCell ref="D5:E5"/>
    <mergeCell ref="G5:I5"/>
    <mergeCell ref="F6:G6"/>
    <mergeCell ref="J6:K6"/>
    <mergeCell ref="L6:M6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28"/>
  <sheetViews>
    <sheetView showGridLines="0" zoomScaleNormal="100" workbookViewId="0">
      <selection activeCell="F6" sqref="F6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69" t="s">
        <v>110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117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111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75</v>
      </c>
      <c r="D5" s="185" t="s">
        <v>101</v>
      </c>
      <c r="E5" s="82">
        <f>J16</f>
        <v>75</v>
      </c>
      <c r="F5" s="185" t="s">
        <v>104</v>
      </c>
      <c r="G5" s="271">
        <f>J18</f>
        <v>0</v>
      </c>
      <c r="H5" s="271"/>
      <c r="I5" s="186" t="s">
        <v>102</v>
      </c>
      <c r="N5" s="51"/>
      <c r="T5" s="50"/>
      <c r="U5" s="20"/>
      <c r="V5" s="20"/>
    </row>
    <row r="6" spans="2:22" s="19" customFormat="1" ht="17.100000000000001" customHeight="1">
      <c r="B6" s="174" t="s">
        <v>119</v>
      </c>
      <c r="C6" s="82">
        <f>E6+G6</f>
        <v>3</v>
      </c>
      <c r="D6" s="82" t="s">
        <v>43</v>
      </c>
      <c r="E6" s="82">
        <f>R16</f>
        <v>3</v>
      </c>
      <c r="F6" s="185" t="s">
        <v>104</v>
      </c>
      <c r="G6" s="271">
        <f>R18</f>
        <v>0</v>
      </c>
      <c r="H6" s="271"/>
      <c r="I6" s="186" t="s">
        <v>40</v>
      </c>
      <c r="K6" s="173"/>
      <c r="L6" s="175"/>
      <c r="M6" s="17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54" t="s">
        <v>100</v>
      </c>
      <c r="C7" s="82">
        <f>E8+H8</f>
        <v>78</v>
      </c>
      <c r="E7" s="141"/>
      <c r="I7" s="22"/>
      <c r="L7" s="272"/>
      <c r="M7" s="272"/>
      <c r="N7" s="82"/>
      <c r="O7" s="82"/>
      <c r="P7" s="83"/>
      <c r="T7" s="50"/>
      <c r="U7" s="20"/>
      <c r="V7" s="20"/>
    </row>
    <row r="8" spans="2:22" s="19" customFormat="1" ht="17.100000000000001" customHeight="1">
      <c r="B8" s="154" t="s">
        <v>107</v>
      </c>
      <c r="D8" s="142" t="s">
        <v>106</v>
      </c>
      <c r="E8" s="82">
        <f>D16</f>
        <v>78</v>
      </c>
      <c r="F8" s="143" t="s">
        <v>108</v>
      </c>
      <c r="H8" s="82">
        <f>D18</f>
        <v>0</v>
      </c>
      <c r="K8" s="153"/>
      <c r="L8" s="155"/>
      <c r="M8" s="15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36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118</v>
      </c>
      <c r="C10" s="15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47" t="s">
        <v>15</v>
      </c>
      <c r="C14" s="249" t="s">
        <v>14</v>
      </c>
      <c r="D14" s="249"/>
      <c r="E14" s="249"/>
      <c r="F14" s="250" t="s">
        <v>13</v>
      </c>
      <c r="G14" s="250"/>
      <c r="H14" s="250"/>
      <c r="I14" s="250"/>
      <c r="J14" s="250"/>
      <c r="K14" s="250"/>
      <c r="L14" s="250"/>
      <c r="M14" s="256" t="s">
        <v>12</v>
      </c>
      <c r="N14" s="256" t="s">
        <v>11</v>
      </c>
      <c r="O14" s="258" t="s">
        <v>10</v>
      </c>
      <c r="P14" s="259"/>
      <c r="Q14" s="259"/>
      <c r="R14" s="259"/>
      <c r="S14" s="259"/>
      <c r="T14" s="260"/>
      <c r="U14" s="5"/>
      <c r="V14" s="5"/>
    </row>
    <row r="15" spans="2:22" s="16" customFormat="1" ht="17.100000000000001" customHeight="1">
      <c r="B15" s="248"/>
      <c r="C15" s="18" t="s">
        <v>9</v>
      </c>
      <c r="D15" s="17" t="s">
        <v>8</v>
      </c>
      <c r="E15" s="28" t="s">
        <v>23</v>
      </c>
      <c r="F15" s="264" t="s">
        <v>7</v>
      </c>
      <c r="G15" s="265"/>
      <c r="H15" s="266" t="s">
        <v>6</v>
      </c>
      <c r="I15" s="267"/>
      <c r="J15" s="267"/>
      <c r="K15" s="268"/>
      <c r="L15" s="17" t="s">
        <v>5</v>
      </c>
      <c r="M15" s="257"/>
      <c r="N15" s="257"/>
      <c r="O15" s="261"/>
      <c r="P15" s="262"/>
      <c r="Q15" s="262"/>
      <c r="R15" s="262"/>
      <c r="S15" s="262"/>
      <c r="T15" s="263"/>
      <c r="U15" s="5"/>
      <c r="V15" s="5"/>
    </row>
    <row r="16" spans="2:22" s="12" customFormat="1" ht="18" customHeight="1">
      <c r="B16" s="39" t="s">
        <v>22</v>
      </c>
      <c r="C16" s="40">
        <v>5280</v>
      </c>
      <c r="D16" s="41">
        <v>78</v>
      </c>
      <c r="E16" s="42">
        <f>C16*D16</f>
        <v>411840</v>
      </c>
      <c r="F16" s="251" t="str">
        <f>B16</f>
        <v>차량비(원아)</v>
      </c>
      <c r="G16" s="252"/>
      <c r="H16" s="64">
        <f>C16</f>
        <v>5280</v>
      </c>
      <c r="I16" s="43" t="s">
        <v>30</v>
      </c>
      <c r="J16" s="67">
        <f>D16-R16</f>
        <v>75</v>
      </c>
      <c r="K16" s="44"/>
      <c r="L16" s="45">
        <f>H16*J16</f>
        <v>396000</v>
      </c>
      <c r="M16" s="42">
        <f>E16-L16</f>
        <v>15840</v>
      </c>
      <c r="N16" s="42">
        <f>M16</f>
        <v>15840</v>
      </c>
      <c r="O16" s="76" t="s">
        <v>39</v>
      </c>
      <c r="P16" s="77">
        <f>C16</f>
        <v>5280</v>
      </c>
      <c r="Q16" s="78" t="s">
        <v>30</v>
      </c>
      <c r="R16" s="79">
        <v>3</v>
      </c>
      <c r="S16" s="80" t="s">
        <v>31</v>
      </c>
      <c r="T16" s="81">
        <f>P16*R16</f>
        <v>15840</v>
      </c>
      <c r="U16" s="13"/>
      <c r="V16" s="13"/>
    </row>
    <row r="17" spans="2:22" s="12" customFormat="1" ht="18" customHeight="1">
      <c r="B17" s="84" t="s">
        <v>28</v>
      </c>
      <c r="C17" s="85">
        <v>2000</v>
      </c>
      <c r="D17" s="86">
        <v>78</v>
      </c>
      <c r="E17" s="93">
        <f t="shared" ref="E17" si="0">C17*D17</f>
        <v>156000</v>
      </c>
      <c r="F17" s="88" t="str">
        <f>B17</f>
        <v>입장료</v>
      </c>
      <c r="G17" s="86"/>
      <c r="H17" s="89">
        <f>C17</f>
        <v>2000</v>
      </c>
      <c r="I17" s="90" t="s">
        <v>30</v>
      </c>
      <c r="J17" s="91">
        <f>J16</f>
        <v>75</v>
      </c>
      <c r="K17" s="92"/>
      <c r="L17" s="87">
        <f t="shared" ref="L17:L19" si="1">H17*J17</f>
        <v>150000</v>
      </c>
      <c r="M17" s="93">
        <f>E17-L17</f>
        <v>6000</v>
      </c>
      <c r="N17" s="93">
        <f>M17</f>
        <v>6000</v>
      </c>
      <c r="O17" s="94" t="s">
        <v>39</v>
      </c>
      <c r="P17" s="95">
        <f t="shared" ref="P17" si="2">C17</f>
        <v>2000</v>
      </c>
      <c r="Q17" s="96" t="s">
        <v>30</v>
      </c>
      <c r="R17" s="97">
        <f>R16</f>
        <v>3</v>
      </c>
      <c r="S17" s="98" t="s">
        <v>31</v>
      </c>
      <c r="T17" s="99">
        <f>P17*R17</f>
        <v>6000</v>
      </c>
      <c r="U17" s="13"/>
      <c r="V17" s="13"/>
    </row>
    <row r="18" spans="2:22" s="12" customFormat="1" ht="32.25" customHeight="1">
      <c r="B18" s="167" t="s">
        <v>112</v>
      </c>
      <c r="C18" s="85"/>
      <c r="D18" s="86">
        <v>0</v>
      </c>
      <c r="E18" s="169">
        <f>C18</f>
        <v>0</v>
      </c>
      <c r="F18" s="170" t="s">
        <v>112</v>
      </c>
      <c r="G18" s="86"/>
      <c r="H18" s="89">
        <f>C18</f>
        <v>0</v>
      </c>
      <c r="I18" s="90" t="s">
        <v>30</v>
      </c>
      <c r="J18" s="91">
        <f>D18</f>
        <v>0</v>
      </c>
      <c r="K18" s="92"/>
      <c r="L18" s="87">
        <f t="shared" si="1"/>
        <v>0</v>
      </c>
      <c r="M18" s="93">
        <f>E18-L18</f>
        <v>0</v>
      </c>
      <c r="N18" s="93">
        <f>M18</f>
        <v>0</v>
      </c>
      <c r="O18" s="94"/>
      <c r="P18" s="95"/>
      <c r="Q18" s="96"/>
      <c r="R18" s="97"/>
      <c r="S18" s="98"/>
      <c r="T18" s="99"/>
      <c r="U18" s="13"/>
      <c r="V18" s="13"/>
    </row>
    <row r="19" spans="2:22" s="12" customFormat="1" ht="30" customHeight="1">
      <c r="B19" s="168" t="s">
        <v>113</v>
      </c>
      <c r="C19" s="156"/>
      <c r="D19" s="152">
        <v>0</v>
      </c>
      <c r="E19" s="169">
        <f>C19</f>
        <v>0</v>
      </c>
      <c r="F19" s="171" t="s">
        <v>113</v>
      </c>
      <c r="G19" s="152"/>
      <c r="H19" s="157">
        <f>C19</f>
        <v>0</v>
      </c>
      <c r="I19" s="158" t="s">
        <v>114</v>
      </c>
      <c r="J19" s="159">
        <f>D19</f>
        <v>0</v>
      </c>
      <c r="K19" s="160"/>
      <c r="L19" s="87">
        <f t="shared" si="1"/>
        <v>0</v>
      </c>
      <c r="M19" s="93">
        <f>E19-L19</f>
        <v>0</v>
      </c>
      <c r="N19" s="93">
        <f>M19</f>
        <v>0</v>
      </c>
      <c r="O19" s="161"/>
      <c r="P19" s="162"/>
      <c r="Q19" s="163"/>
      <c r="R19" s="164"/>
      <c r="S19" s="165"/>
      <c r="T19" s="166"/>
      <c r="U19" s="13"/>
      <c r="V19" s="13"/>
    </row>
    <row r="20" spans="2:22" s="12" customFormat="1" ht="18.75" customHeight="1">
      <c r="B20" s="9" t="s">
        <v>2</v>
      </c>
      <c r="C20" s="33"/>
      <c r="D20" s="146">
        <f>D16+D18</f>
        <v>78</v>
      </c>
      <c r="E20" s="33">
        <f>SUM(E16:E19)</f>
        <v>567840</v>
      </c>
      <c r="F20" s="245" t="s">
        <v>2</v>
      </c>
      <c r="G20" s="244"/>
      <c r="H20" s="148"/>
      <c r="I20" s="46"/>
      <c r="J20" s="140">
        <f>J16+J18</f>
        <v>75</v>
      </c>
      <c r="K20" s="147"/>
      <c r="L20" s="7">
        <f>SUM(L16:L19)</f>
        <v>546000</v>
      </c>
      <c r="M20" s="7">
        <f>SUM(M16:M19)</f>
        <v>21840</v>
      </c>
      <c r="N20" s="7">
        <f>SUM(N16:N19)</f>
        <v>21840</v>
      </c>
      <c r="O20" s="55"/>
      <c r="P20" s="56"/>
      <c r="Q20" s="56"/>
      <c r="R20" s="56"/>
      <c r="S20" s="56"/>
      <c r="T20" s="57">
        <f>SUM(T16:T19)</f>
        <v>21840</v>
      </c>
      <c r="U20" s="13"/>
      <c r="V20" s="13"/>
    </row>
    <row r="21" spans="2:22" s="12" customFormat="1" ht="17.100000000000001" customHeight="1">
      <c r="B21" s="15" t="s">
        <v>4</v>
      </c>
      <c r="C21" s="32">
        <f>H21+H22+H23</f>
        <v>21940</v>
      </c>
      <c r="D21" s="14">
        <v>9</v>
      </c>
      <c r="E21" s="14">
        <f>C21*D21</f>
        <v>197460</v>
      </c>
      <c r="F21" s="253" t="s">
        <v>3</v>
      </c>
      <c r="G21" s="253"/>
      <c r="H21" s="65">
        <f>H16</f>
        <v>5280</v>
      </c>
      <c r="I21" s="35" t="s">
        <v>30</v>
      </c>
      <c r="J21" s="68">
        <f>D21</f>
        <v>9</v>
      </c>
      <c r="K21" s="31" t="s">
        <v>31</v>
      </c>
      <c r="L21" s="14">
        <f>H21*J21</f>
        <v>47520</v>
      </c>
      <c r="M21" s="34">
        <v>0</v>
      </c>
      <c r="N21" s="14">
        <v>0</v>
      </c>
      <c r="O21" s="58"/>
      <c r="P21" s="59"/>
      <c r="Q21" s="59"/>
      <c r="R21" s="59"/>
      <c r="S21" s="59"/>
      <c r="T21" s="60"/>
      <c r="U21" s="13"/>
      <c r="V21" s="13"/>
    </row>
    <row r="22" spans="2:22" s="6" customFormat="1" ht="17.100000000000001" customHeight="1">
      <c r="B22" s="11"/>
      <c r="C22" s="10"/>
      <c r="D22" s="10"/>
      <c r="E22" s="10"/>
      <c r="F22" s="279" t="s">
        <v>17</v>
      </c>
      <c r="G22" s="280"/>
      <c r="H22" s="66">
        <v>10000</v>
      </c>
      <c r="I22" s="36" t="s">
        <v>30</v>
      </c>
      <c r="J22" s="69">
        <f>J21</f>
        <v>9</v>
      </c>
      <c r="K22" s="150" t="s">
        <v>31</v>
      </c>
      <c r="L22" s="10">
        <f>H22*J22</f>
        <v>90000</v>
      </c>
      <c r="M22" s="10"/>
      <c r="N22" s="10"/>
      <c r="O22" s="53"/>
      <c r="P22" s="54"/>
      <c r="Q22" s="54"/>
      <c r="R22" s="54"/>
      <c r="S22" s="54"/>
      <c r="T22" s="61"/>
      <c r="U22" s="5"/>
      <c r="V22" s="5"/>
    </row>
    <row r="23" spans="2:22" s="6" customFormat="1" ht="17.100000000000001" customHeight="1">
      <c r="B23" s="11"/>
      <c r="C23" s="10"/>
      <c r="D23" s="10"/>
      <c r="E23" s="10"/>
      <c r="F23" s="151" t="s">
        <v>26</v>
      </c>
      <c r="G23" s="152"/>
      <c r="H23" s="66">
        <v>6660</v>
      </c>
      <c r="I23" s="36" t="s">
        <v>115</v>
      </c>
      <c r="J23" s="69">
        <v>9</v>
      </c>
      <c r="K23" s="38" t="s">
        <v>116</v>
      </c>
      <c r="L23" s="10">
        <f>H23*J23</f>
        <v>59940</v>
      </c>
      <c r="M23" s="10"/>
      <c r="N23" s="10"/>
      <c r="O23" s="53"/>
      <c r="P23" s="54"/>
      <c r="Q23" s="54"/>
      <c r="R23" s="54"/>
      <c r="S23" s="54"/>
      <c r="T23" s="61"/>
      <c r="U23" s="5"/>
      <c r="V23" s="5"/>
    </row>
    <row r="24" spans="2:22" s="4" customFormat="1" ht="17.100000000000001" customHeight="1">
      <c r="B24" s="9" t="s">
        <v>2</v>
      </c>
      <c r="C24" s="8">
        <f>SUM(C21:C23)</f>
        <v>21940</v>
      </c>
      <c r="D24" s="8">
        <f t="shared" ref="D24:E24" si="3">SUM(D21:D23)</f>
        <v>9</v>
      </c>
      <c r="E24" s="8">
        <f t="shared" si="3"/>
        <v>197460</v>
      </c>
      <c r="F24" s="245" t="s">
        <v>2</v>
      </c>
      <c r="G24" s="244"/>
      <c r="H24" s="148"/>
      <c r="I24" s="46"/>
      <c r="J24" s="149">
        <f>J21</f>
        <v>9</v>
      </c>
      <c r="K24" s="147"/>
      <c r="L24" s="7">
        <f>SUM(L21:L23)</f>
        <v>197460</v>
      </c>
      <c r="M24" s="7">
        <v>0</v>
      </c>
      <c r="N24" s="7">
        <v>0</v>
      </c>
      <c r="O24" s="55"/>
      <c r="P24" s="56"/>
      <c r="Q24" s="56"/>
      <c r="R24" s="56"/>
      <c r="S24" s="56"/>
      <c r="T24" s="57"/>
      <c r="U24" s="5"/>
      <c r="V24" s="5"/>
    </row>
    <row r="25" spans="2:22" s="4" customFormat="1" ht="17.100000000000001" customHeight="1">
      <c r="B25" s="243" t="s">
        <v>1</v>
      </c>
      <c r="C25" s="244"/>
      <c r="D25" s="7">
        <f>D20+D24</f>
        <v>87</v>
      </c>
      <c r="E25" s="7">
        <f>E20+E24</f>
        <v>765300</v>
      </c>
      <c r="F25" s="245" t="s">
        <v>0</v>
      </c>
      <c r="G25" s="246"/>
      <c r="H25" s="244"/>
      <c r="I25" s="172"/>
      <c r="J25" s="172">
        <f>J20+J24</f>
        <v>84</v>
      </c>
      <c r="K25" s="172"/>
      <c r="L25" s="7">
        <f>L20+L24</f>
        <v>743460</v>
      </c>
      <c r="M25" s="7">
        <f t="shared" ref="M25:N25" si="4">M20+M24</f>
        <v>21840</v>
      </c>
      <c r="N25" s="7">
        <f t="shared" si="4"/>
        <v>21840</v>
      </c>
      <c r="O25" s="55"/>
      <c r="P25" s="56"/>
      <c r="Q25" s="56"/>
      <c r="R25" s="56"/>
      <c r="S25" s="56"/>
      <c r="T25" s="57"/>
      <c r="U25" s="5"/>
      <c r="V25" s="5"/>
    </row>
    <row r="26" spans="2:22" s="4" customFormat="1" ht="17.100000000000001" customHeight="1">
      <c r="B26" s="4" t="s">
        <v>18</v>
      </c>
      <c r="E26" s="6"/>
      <c r="M26" s="6"/>
      <c r="N26" s="6"/>
      <c r="O26" s="49"/>
      <c r="P26" s="49"/>
      <c r="Q26" s="49"/>
      <c r="R26" s="49"/>
      <c r="S26" s="49"/>
      <c r="T26" s="50"/>
      <c r="U26" s="5"/>
      <c r="V26" s="5"/>
    </row>
    <row r="27" spans="2:22" ht="18.75" customHeight="1">
      <c r="B27" s="4" t="s">
        <v>19</v>
      </c>
    </row>
    <row r="28" spans="2:22" ht="18.75" customHeight="1">
      <c r="F28" s="4"/>
    </row>
  </sheetData>
  <mergeCells count="19">
    <mergeCell ref="B1:T1"/>
    <mergeCell ref="L7:M7"/>
    <mergeCell ref="G5:H5"/>
    <mergeCell ref="G6:H6"/>
    <mergeCell ref="M14:M15"/>
    <mergeCell ref="N14:N15"/>
    <mergeCell ref="O14:T15"/>
    <mergeCell ref="F15:G15"/>
    <mergeCell ref="H15:K15"/>
    <mergeCell ref="B25:C25"/>
    <mergeCell ref="F25:H25"/>
    <mergeCell ref="B14:B15"/>
    <mergeCell ref="C14:E14"/>
    <mergeCell ref="F14:L14"/>
    <mergeCell ref="F16:G16"/>
    <mergeCell ref="F20:G20"/>
    <mergeCell ref="F21:G21"/>
    <mergeCell ref="F22:G22"/>
    <mergeCell ref="F24:G24"/>
  </mergeCells>
  <phoneticPr fontId="3" type="noConversion"/>
  <printOptions horizontalCentered="1"/>
  <pageMargins left="0.24374999999999999" right="3.937007874015748E-2" top="0.98425196850393704" bottom="0.59055118110236227" header="0.39370078740157483" footer="0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0"/>
  <sheetViews>
    <sheetView showGridLines="0" zoomScaleNormal="100" workbookViewId="0">
      <selection activeCell="N22" sqref="N22"/>
    </sheetView>
  </sheetViews>
  <sheetFormatPr defaultRowHeight="22.5" customHeight="1"/>
  <cols>
    <col min="1" max="1" width="7.42578125" style="1" customWidth="1"/>
    <col min="2" max="2" width="20.85546875" style="1" customWidth="1"/>
    <col min="3" max="4" width="11.140625" style="1" customWidth="1"/>
    <col min="5" max="5" width="11" style="1" customWidth="1"/>
    <col min="6" max="6" width="13.5703125" style="1" customWidth="1"/>
    <col min="7" max="7" width="3" style="1" customWidth="1"/>
    <col min="8" max="8" width="8.7109375" style="1" customWidth="1"/>
    <col min="9" max="9" width="2.42578125" style="1" customWidth="1"/>
    <col min="10" max="10" width="5.42578125" style="1" customWidth="1"/>
    <col min="11" max="11" width="2.7109375" style="1" customWidth="1"/>
    <col min="12" max="12" width="10.7109375" style="1" customWidth="1"/>
    <col min="13" max="13" width="10.28515625" style="3" customWidth="1"/>
    <col min="14" max="14" width="10.42578125" style="3" customWidth="1"/>
    <col min="15" max="15" width="6" style="62" customWidth="1"/>
    <col min="16" max="16" width="6.85546875" style="62" customWidth="1"/>
    <col min="17" max="17" width="3.28515625" style="62" customWidth="1"/>
    <col min="18" max="18" width="5.28515625" style="62" customWidth="1"/>
    <col min="19" max="19" width="3.28515625" style="62" customWidth="1"/>
    <col min="20" max="20" width="9" style="63" customWidth="1"/>
    <col min="21" max="21" width="15.7109375" style="2" customWidth="1"/>
    <col min="22" max="22" width="9.42578125" style="2" customWidth="1"/>
    <col min="23" max="16384" width="9.140625" style="1"/>
  </cols>
  <sheetData>
    <row r="1" spans="2:22" ht="39" customHeight="1">
      <c r="B1" s="269" t="s">
        <v>132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</row>
    <row r="2" spans="2:22" s="25" customFormat="1" ht="17.100000000000001" customHeight="1">
      <c r="M2" s="27"/>
      <c r="N2" s="27"/>
      <c r="O2" s="47"/>
      <c r="P2" s="47"/>
      <c r="Q2" s="47"/>
      <c r="R2" s="47"/>
      <c r="S2" s="47"/>
      <c r="T2" s="48"/>
      <c r="U2" s="26"/>
      <c r="V2" s="26"/>
    </row>
    <row r="3" spans="2:22" s="19" customFormat="1" ht="17.100000000000001" customHeight="1">
      <c r="B3" s="22" t="s">
        <v>133</v>
      </c>
      <c r="L3" s="24"/>
      <c r="M3" s="23"/>
      <c r="N3" s="23"/>
      <c r="O3" s="49"/>
      <c r="P3" s="49"/>
      <c r="Q3" s="49"/>
      <c r="R3" s="49"/>
      <c r="S3" s="49"/>
      <c r="T3" s="50"/>
      <c r="U3" s="20"/>
      <c r="V3" s="20"/>
    </row>
    <row r="4" spans="2:22" s="19" customFormat="1" ht="17.100000000000001" customHeight="1">
      <c r="B4" s="22" t="s">
        <v>134</v>
      </c>
      <c r="C4" s="22"/>
      <c r="M4" s="21"/>
      <c r="N4" s="21"/>
      <c r="O4" s="51"/>
      <c r="P4" s="51"/>
      <c r="Q4" s="51"/>
      <c r="R4" s="51"/>
      <c r="S4" s="51"/>
      <c r="T4" s="50"/>
      <c r="U4" s="20"/>
      <c r="V4" s="20"/>
    </row>
    <row r="5" spans="2:22" s="19" customFormat="1" ht="17.100000000000001" customHeight="1">
      <c r="B5" s="144" t="s">
        <v>120</v>
      </c>
      <c r="C5" s="82">
        <f>E5+G5</f>
        <v>154</v>
      </c>
      <c r="D5" s="185" t="s">
        <v>101</v>
      </c>
      <c r="E5" s="82">
        <f>J16</f>
        <v>153</v>
      </c>
      <c r="F5" s="185" t="s">
        <v>104</v>
      </c>
      <c r="G5" s="271">
        <f>J19</f>
        <v>1</v>
      </c>
      <c r="H5" s="271"/>
      <c r="I5" s="186" t="s">
        <v>40</v>
      </c>
      <c r="N5" s="51"/>
      <c r="T5" s="50"/>
      <c r="U5" s="20"/>
      <c r="V5" s="20"/>
    </row>
    <row r="6" spans="2:22" s="19" customFormat="1" ht="17.100000000000001" customHeight="1">
      <c r="B6" s="194" t="s">
        <v>119</v>
      </c>
      <c r="C6" s="82">
        <f>E6+G6</f>
        <v>20</v>
      </c>
      <c r="D6" s="82" t="s">
        <v>43</v>
      </c>
      <c r="E6" s="82">
        <f>R16</f>
        <v>20</v>
      </c>
      <c r="F6" s="185" t="s">
        <v>104</v>
      </c>
      <c r="G6" s="271">
        <f>R19</f>
        <v>0</v>
      </c>
      <c r="H6" s="271"/>
      <c r="I6" s="186" t="s">
        <v>40</v>
      </c>
      <c r="K6" s="193"/>
      <c r="L6" s="195"/>
      <c r="M6" s="195"/>
      <c r="N6" s="82"/>
      <c r="O6" s="82"/>
      <c r="P6" s="83"/>
      <c r="T6" s="50"/>
      <c r="U6" s="20"/>
      <c r="V6" s="20"/>
    </row>
    <row r="7" spans="2:22" s="19" customFormat="1" ht="17.100000000000001" customHeight="1">
      <c r="B7" s="194" t="s">
        <v>100</v>
      </c>
      <c r="C7" s="82">
        <f>E8+H8</f>
        <v>174</v>
      </c>
      <c r="E7" s="141"/>
      <c r="I7" s="22"/>
      <c r="L7" s="272"/>
      <c r="M7" s="272"/>
      <c r="N7" s="82"/>
      <c r="O7" s="82"/>
      <c r="P7" s="83"/>
      <c r="T7" s="50"/>
      <c r="U7" s="20"/>
      <c r="V7" s="20"/>
    </row>
    <row r="8" spans="2:22" s="19" customFormat="1" ht="17.100000000000001" customHeight="1">
      <c r="B8" s="194" t="s">
        <v>107</v>
      </c>
      <c r="D8" s="142" t="s">
        <v>106</v>
      </c>
      <c r="E8" s="82">
        <f>D16</f>
        <v>173</v>
      </c>
      <c r="F8" s="143" t="s">
        <v>108</v>
      </c>
      <c r="H8" s="82">
        <f>D19</f>
        <v>1</v>
      </c>
      <c r="K8" s="193"/>
      <c r="L8" s="195"/>
      <c r="M8" s="195"/>
      <c r="N8" s="82"/>
      <c r="O8" s="82"/>
      <c r="P8" s="83"/>
      <c r="T8" s="50"/>
      <c r="U8" s="20"/>
      <c r="V8" s="20"/>
    </row>
    <row r="9" spans="2:22" s="19" customFormat="1" ht="17.100000000000001" customHeight="1">
      <c r="B9" s="22" t="s">
        <v>38</v>
      </c>
      <c r="M9" s="21"/>
      <c r="N9" s="21"/>
      <c r="O9" s="51"/>
      <c r="P9" s="51"/>
      <c r="Q9" s="51"/>
      <c r="R9" s="51"/>
      <c r="S9" s="51"/>
      <c r="T9" s="50"/>
      <c r="U9" s="20"/>
      <c r="V9" s="20"/>
    </row>
    <row r="10" spans="2:22" s="19" customFormat="1" ht="17.100000000000001" customHeight="1">
      <c r="B10" s="22" t="s">
        <v>135</v>
      </c>
      <c r="C10" s="194"/>
      <c r="M10" s="21"/>
      <c r="N10" s="21"/>
      <c r="O10" s="51"/>
      <c r="P10" s="51"/>
      <c r="Q10" s="51"/>
      <c r="R10" s="51"/>
      <c r="S10" s="51"/>
      <c r="T10" s="50"/>
      <c r="U10" s="20"/>
      <c r="V10" s="20"/>
    </row>
    <row r="11" spans="2:22" s="19" customFormat="1" ht="17.100000000000001" customHeight="1">
      <c r="B11" s="22" t="s">
        <v>24</v>
      </c>
      <c r="M11" s="21"/>
      <c r="N11" s="21"/>
      <c r="O11" s="51"/>
      <c r="P11" s="51"/>
      <c r="Q11" s="51"/>
      <c r="R11" s="51"/>
      <c r="S11" s="51"/>
      <c r="T11" s="50"/>
      <c r="U11" s="20"/>
      <c r="V11" s="20"/>
    </row>
    <row r="12" spans="2:22" s="19" customFormat="1" ht="17.100000000000001" customHeight="1">
      <c r="B12" s="22" t="s">
        <v>21</v>
      </c>
      <c r="M12" s="21"/>
      <c r="N12" s="21"/>
      <c r="O12" s="51"/>
      <c r="P12" s="51"/>
      <c r="Q12" s="51"/>
      <c r="R12" s="51"/>
      <c r="S12" s="51"/>
      <c r="T12" s="50"/>
      <c r="U12" s="20"/>
      <c r="V12" s="20"/>
    </row>
    <row r="13" spans="2:22" s="19" customFormat="1" ht="17.100000000000001" customHeight="1">
      <c r="B13" s="22" t="s">
        <v>25</v>
      </c>
      <c r="M13" s="21"/>
      <c r="N13" s="21"/>
      <c r="O13" s="51"/>
      <c r="P13" s="51"/>
      <c r="Q13" s="51"/>
      <c r="R13" s="51"/>
      <c r="S13" s="51"/>
      <c r="T13" s="52" t="s">
        <v>16</v>
      </c>
      <c r="U13" s="20"/>
      <c r="V13" s="20"/>
    </row>
    <row r="14" spans="2:22" s="16" customFormat="1" ht="17.100000000000001" customHeight="1">
      <c r="B14" s="247" t="s">
        <v>15</v>
      </c>
      <c r="C14" s="249" t="s">
        <v>14</v>
      </c>
      <c r="D14" s="249"/>
      <c r="E14" s="249"/>
      <c r="F14" s="250" t="s">
        <v>13</v>
      </c>
      <c r="G14" s="250"/>
      <c r="H14" s="250"/>
      <c r="I14" s="250"/>
      <c r="J14" s="250"/>
      <c r="K14" s="250"/>
      <c r="L14" s="250"/>
      <c r="M14" s="256" t="s">
        <v>12</v>
      </c>
      <c r="N14" s="256" t="s">
        <v>11</v>
      </c>
      <c r="O14" s="258" t="s">
        <v>10</v>
      </c>
      <c r="P14" s="259"/>
      <c r="Q14" s="259"/>
      <c r="R14" s="259"/>
      <c r="S14" s="259"/>
      <c r="T14" s="260"/>
      <c r="U14" s="5"/>
      <c r="V14" s="5"/>
    </row>
    <row r="15" spans="2:22" s="16" customFormat="1" ht="17.100000000000001" customHeight="1">
      <c r="B15" s="248"/>
      <c r="C15" s="18" t="s">
        <v>9</v>
      </c>
      <c r="D15" s="17" t="s">
        <v>8</v>
      </c>
      <c r="E15" s="28" t="s">
        <v>23</v>
      </c>
      <c r="F15" s="264" t="s">
        <v>7</v>
      </c>
      <c r="G15" s="265"/>
      <c r="H15" s="266" t="s">
        <v>6</v>
      </c>
      <c r="I15" s="267"/>
      <c r="J15" s="267"/>
      <c r="K15" s="268"/>
      <c r="L15" s="17" t="s">
        <v>5</v>
      </c>
      <c r="M15" s="257"/>
      <c r="N15" s="257"/>
      <c r="O15" s="261"/>
      <c r="P15" s="262"/>
      <c r="Q15" s="262"/>
      <c r="R15" s="262"/>
      <c r="S15" s="262"/>
      <c r="T15" s="263"/>
      <c r="U15" s="5"/>
      <c r="V15" s="5"/>
    </row>
    <row r="16" spans="2:22" s="12" customFormat="1" ht="20.25" customHeight="1">
      <c r="B16" s="39" t="s">
        <v>22</v>
      </c>
      <c r="C16" s="40">
        <v>7800</v>
      </c>
      <c r="D16" s="41">
        <v>173</v>
      </c>
      <c r="E16" s="196">
        <f>C16*D16</f>
        <v>1349400</v>
      </c>
      <c r="F16" s="251" t="str">
        <f>B16</f>
        <v>차량비(원아)</v>
      </c>
      <c r="G16" s="252"/>
      <c r="H16" s="64">
        <f t="shared" ref="H16:H21" si="0">C16</f>
        <v>7800</v>
      </c>
      <c r="I16" s="43" t="s">
        <v>30</v>
      </c>
      <c r="J16" s="67">
        <f>D16-R16</f>
        <v>153</v>
      </c>
      <c r="K16" s="44"/>
      <c r="L16" s="199">
        <f>H16*J16</f>
        <v>1193400</v>
      </c>
      <c r="M16" s="196">
        <f>E16-L16</f>
        <v>156000</v>
      </c>
      <c r="N16" s="196">
        <f>M16</f>
        <v>156000</v>
      </c>
      <c r="O16" s="76" t="s">
        <v>39</v>
      </c>
      <c r="P16" s="77">
        <f>C16</f>
        <v>7800</v>
      </c>
      <c r="Q16" s="78" t="s">
        <v>30</v>
      </c>
      <c r="R16" s="79">
        <v>20</v>
      </c>
      <c r="S16" s="80" t="s">
        <v>31</v>
      </c>
      <c r="T16" s="81">
        <f>P16*R16</f>
        <v>156000</v>
      </c>
      <c r="U16" s="13"/>
      <c r="V16" s="13"/>
    </row>
    <row r="17" spans="2:22" s="12" customFormat="1" ht="20.25" customHeight="1">
      <c r="B17" s="84" t="s">
        <v>28</v>
      </c>
      <c r="C17" s="85">
        <v>11000</v>
      </c>
      <c r="D17" s="86">
        <v>173</v>
      </c>
      <c r="E17" s="197">
        <f t="shared" ref="E17:E18" si="1">C17*D17</f>
        <v>1903000</v>
      </c>
      <c r="F17" s="88" t="str">
        <f>B17</f>
        <v>입장료</v>
      </c>
      <c r="G17" s="86"/>
      <c r="H17" s="89">
        <f t="shared" si="0"/>
        <v>11000</v>
      </c>
      <c r="I17" s="90" t="s">
        <v>30</v>
      </c>
      <c r="J17" s="91">
        <f>J16</f>
        <v>153</v>
      </c>
      <c r="K17" s="92"/>
      <c r="L17" s="200">
        <f t="shared" ref="L17:L21" si="2">H17*J17</f>
        <v>1683000</v>
      </c>
      <c r="M17" s="197">
        <f>E17-L17</f>
        <v>220000</v>
      </c>
      <c r="N17" s="197">
        <f>M17</f>
        <v>220000</v>
      </c>
      <c r="O17" s="94" t="s">
        <v>39</v>
      </c>
      <c r="P17" s="95">
        <f t="shared" ref="P17" si="3">C17</f>
        <v>11000</v>
      </c>
      <c r="Q17" s="96" t="s">
        <v>30</v>
      </c>
      <c r="R17" s="97">
        <f>R16</f>
        <v>20</v>
      </c>
      <c r="S17" s="98" t="s">
        <v>31</v>
      </c>
      <c r="T17" s="99">
        <f>P17*R17</f>
        <v>220000</v>
      </c>
      <c r="U17" s="13"/>
      <c r="V17" s="13"/>
    </row>
    <row r="18" spans="2:22" s="12" customFormat="1" ht="20.25" customHeight="1">
      <c r="B18" s="84" t="s">
        <v>29</v>
      </c>
      <c r="C18" s="85">
        <v>7000</v>
      </c>
      <c r="D18" s="86">
        <v>173</v>
      </c>
      <c r="E18" s="197">
        <f t="shared" si="1"/>
        <v>1211000</v>
      </c>
      <c r="F18" s="170" t="s">
        <v>29</v>
      </c>
      <c r="G18" s="86"/>
      <c r="H18" s="89">
        <f t="shared" si="0"/>
        <v>7000</v>
      </c>
      <c r="I18" s="90" t="s">
        <v>30</v>
      </c>
      <c r="J18" s="91">
        <f>J17</f>
        <v>153</v>
      </c>
      <c r="K18" s="92"/>
      <c r="L18" s="200">
        <f t="shared" ref="L18" si="4">H18*J18</f>
        <v>1071000</v>
      </c>
      <c r="M18" s="197">
        <f>E18-L18</f>
        <v>140000</v>
      </c>
      <c r="N18" s="197">
        <f>M18</f>
        <v>140000</v>
      </c>
      <c r="O18" s="94" t="s">
        <v>39</v>
      </c>
      <c r="P18" s="95">
        <f t="shared" ref="P18" si="5">C18</f>
        <v>7000</v>
      </c>
      <c r="Q18" s="96" t="s">
        <v>30</v>
      </c>
      <c r="R18" s="97">
        <f>R17</f>
        <v>20</v>
      </c>
      <c r="S18" s="98" t="s">
        <v>31</v>
      </c>
      <c r="T18" s="99">
        <f>P18*R18</f>
        <v>140000</v>
      </c>
      <c r="U18" s="13"/>
      <c r="V18" s="13"/>
    </row>
    <row r="19" spans="2:22" s="12" customFormat="1" ht="32.25" customHeight="1">
      <c r="B19" s="167" t="s">
        <v>112</v>
      </c>
      <c r="C19" s="85">
        <v>7800</v>
      </c>
      <c r="D19" s="86">
        <v>1</v>
      </c>
      <c r="E19" s="198">
        <f>C19</f>
        <v>7800</v>
      </c>
      <c r="F19" s="170" t="s">
        <v>112</v>
      </c>
      <c r="G19" s="86"/>
      <c r="H19" s="89">
        <f t="shared" si="0"/>
        <v>7800</v>
      </c>
      <c r="I19" s="90" t="s">
        <v>30</v>
      </c>
      <c r="J19" s="91">
        <f>D19</f>
        <v>1</v>
      </c>
      <c r="K19" s="92"/>
      <c r="L19" s="200">
        <f t="shared" si="2"/>
        <v>7800</v>
      </c>
      <c r="M19" s="197">
        <f>E19-L19</f>
        <v>0</v>
      </c>
      <c r="N19" s="197">
        <f>M19</f>
        <v>0</v>
      </c>
      <c r="O19" s="94"/>
      <c r="P19" s="95"/>
      <c r="Q19" s="96"/>
      <c r="R19" s="97"/>
      <c r="S19" s="98"/>
      <c r="T19" s="99"/>
      <c r="U19" s="13"/>
      <c r="V19" s="13"/>
    </row>
    <row r="20" spans="2:22" s="12" customFormat="1" ht="30" customHeight="1">
      <c r="B20" s="167" t="s">
        <v>113</v>
      </c>
      <c r="C20" s="85">
        <v>11000</v>
      </c>
      <c r="D20" s="86">
        <v>1</v>
      </c>
      <c r="E20" s="198">
        <f>C20</f>
        <v>11000</v>
      </c>
      <c r="F20" s="170" t="s">
        <v>113</v>
      </c>
      <c r="G20" s="86"/>
      <c r="H20" s="89">
        <f t="shared" si="0"/>
        <v>11000</v>
      </c>
      <c r="I20" s="90" t="s">
        <v>114</v>
      </c>
      <c r="J20" s="91">
        <f>D20</f>
        <v>1</v>
      </c>
      <c r="K20" s="92"/>
      <c r="L20" s="200">
        <f t="shared" si="2"/>
        <v>11000</v>
      </c>
      <c r="M20" s="197">
        <f>E20-L20</f>
        <v>0</v>
      </c>
      <c r="N20" s="197">
        <f>M20</f>
        <v>0</v>
      </c>
      <c r="O20" s="94"/>
      <c r="P20" s="95"/>
      <c r="Q20" s="96"/>
      <c r="R20" s="97"/>
      <c r="S20" s="98"/>
      <c r="T20" s="99"/>
      <c r="U20" s="13"/>
      <c r="V20" s="13"/>
    </row>
    <row r="21" spans="2:22" s="12" customFormat="1" ht="30" customHeight="1">
      <c r="B21" s="168" t="s">
        <v>136</v>
      </c>
      <c r="C21" s="156">
        <v>7000</v>
      </c>
      <c r="D21" s="86">
        <v>1</v>
      </c>
      <c r="E21" s="198">
        <f>C21</f>
        <v>7000</v>
      </c>
      <c r="F21" s="170" t="s">
        <v>136</v>
      </c>
      <c r="G21" s="192"/>
      <c r="H21" s="157">
        <f t="shared" si="0"/>
        <v>7000</v>
      </c>
      <c r="I21" s="158" t="s">
        <v>30</v>
      </c>
      <c r="J21" s="91">
        <f>D21</f>
        <v>1</v>
      </c>
      <c r="K21" s="92"/>
      <c r="L21" s="200">
        <f t="shared" si="2"/>
        <v>7000</v>
      </c>
      <c r="M21" s="201"/>
      <c r="N21" s="201"/>
      <c r="O21" s="161"/>
      <c r="P21" s="162"/>
      <c r="Q21" s="163"/>
      <c r="R21" s="164"/>
      <c r="S21" s="165"/>
      <c r="T21" s="166"/>
      <c r="U21" s="13"/>
      <c r="V21" s="13"/>
    </row>
    <row r="22" spans="2:22" s="12" customFormat="1" ht="24.75" customHeight="1">
      <c r="B22" s="9" t="s">
        <v>2</v>
      </c>
      <c r="C22" s="33"/>
      <c r="D22" s="146">
        <f>D16+D19</f>
        <v>174</v>
      </c>
      <c r="E22" s="33">
        <f>SUM(E16:E21)</f>
        <v>4489200</v>
      </c>
      <c r="F22" s="245"/>
      <c r="G22" s="244"/>
      <c r="H22" s="188"/>
      <c r="I22" s="46"/>
      <c r="J22" s="202">
        <f>J16+J19</f>
        <v>154</v>
      </c>
      <c r="K22" s="187"/>
      <c r="L22" s="7">
        <f>SUM(L16:L21)</f>
        <v>3973200</v>
      </c>
      <c r="M22" s="7">
        <f>SUM(M16:M20)</f>
        <v>516000</v>
      </c>
      <c r="N22" s="7">
        <f>SUM(N16:N20)</f>
        <v>516000</v>
      </c>
      <c r="O22" s="55"/>
      <c r="P22" s="56"/>
      <c r="Q22" s="56"/>
      <c r="R22" s="56"/>
      <c r="S22" s="56"/>
      <c r="T22" s="57">
        <f>SUM(T16:T20)</f>
        <v>516000</v>
      </c>
      <c r="U22" s="13"/>
      <c r="V22" s="13"/>
    </row>
    <row r="23" spans="2:22" s="12" customFormat="1" ht="18" customHeight="1">
      <c r="B23" s="15" t="s">
        <v>4</v>
      </c>
      <c r="C23" s="32">
        <f>H23+H24+H25</f>
        <v>24460</v>
      </c>
      <c r="D23" s="14">
        <f>J23</f>
        <v>18</v>
      </c>
      <c r="E23" s="14">
        <f>C23*D23</f>
        <v>440280</v>
      </c>
      <c r="F23" s="253" t="s">
        <v>3</v>
      </c>
      <c r="G23" s="253"/>
      <c r="H23" s="65">
        <v>7800</v>
      </c>
      <c r="I23" s="35" t="s">
        <v>30</v>
      </c>
      <c r="J23" s="68">
        <v>18</v>
      </c>
      <c r="K23" s="31" t="s">
        <v>31</v>
      </c>
      <c r="L23" s="14">
        <f>H23*J23</f>
        <v>140400</v>
      </c>
      <c r="M23" s="34">
        <v>0</v>
      </c>
      <c r="N23" s="14">
        <v>0</v>
      </c>
      <c r="O23" s="58"/>
      <c r="P23" s="59"/>
      <c r="Q23" s="59"/>
      <c r="R23" s="59"/>
      <c r="S23" s="59"/>
      <c r="T23" s="60"/>
      <c r="U23" s="13"/>
      <c r="V23" s="13"/>
    </row>
    <row r="24" spans="2:22" s="6" customFormat="1" ht="18" customHeight="1">
      <c r="B24" s="11"/>
      <c r="C24" s="10"/>
      <c r="D24" s="10"/>
      <c r="E24" s="10"/>
      <c r="F24" s="279" t="s">
        <v>17</v>
      </c>
      <c r="G24" s="280"/>
      <c r="H24" s="66">
        <v>10000</v>
      </c>
      <c r="I24" s="36" t="s">
        <v>30</v>
      </c>
      <c r="J24" s="69">
        <f>J23</f>
        <v>18</v>
      </c>
      <c r="K24" s="190" t="s">
        <v>31</v>
      </c>
      <c r="L24" s="10">
        <f>H24*J24</f>
        <v>180000</v>
      </c>
      <c r="M24" s="10"/>
      <c r="N24" s="10"/>
      <c r="O24" s="53"/>
      <c r="P24" s="54"/>
      <c r="Q24" s="54"/>
      <c r="R24" s="54"/>
      <c r="S24" s="54"/>
      <c r="T24" s="61"/>
      <c r="U24" s="5"/>
      <c r="V24" s="5"/>
    </row>
    <row r="25" spans="2:22" s="6" customFormat="1" ht="18" customHeight="1">
      <c r="B25" s="11"/>
      <c r="C25" s="10"/>
      <c r="D25" s="10"/>
      <c r="E25" s="10"/>
      <c r="F25" s="191" t="s">
        <v>26</v>
      </c>
      <c r="G25" s="192"/>
      <c r="H25" s="66">
        <v>6660</v>
      </c>
      <c r="I25" s="36" t="s">
        <v>30</v>
      </c>
      <c r="J25" s="69">
        <f>J23</f>
        <v>18</v>
      </c>
      <c r="K25" s="38" t="s">
        <v>31</v>
      </c>
      <c r="L25" s="10">
        <f>H25*J25</f>
        <v>119880</v>
      </c>
      <c r="M25" s="10"/>
      <c r="N25" s="10"/>
      <c r="O25" s="53"/>
      <c r="P25" s="54"/>
      <c r="Q25" s="54"/>
      <c r="R25" s="54"/>
      <c r="S25" s="54"/>
      <c r="T25" s="61"/>
      <c r="U25" s="5"/>
      <c r="V25" s="5"/>
    </row>
    <row r="26" spans="2:22" s="4" customFormat="1" ht="18" customHeight="1">
      <c r="B26" s="9" t="s">
        <v>2</v>
      </c>
      <c r="C26" s="8">
        <f>SUM(C23:C25)</f>
        <v>24460</v>
      </c>
      <c r="D26" s="8">
        <f t="shared" ref="D26:E26" si="6">SUM(D23:D25)</f>
        <v>18</v>
      </c>
      <c r="E26" s="8">
        <f t="shared" si="6"/>
        <v>440280</v>
      </c>
      <c r="F26" s="245" t="s">
        <v>2</v>
      </c>
      <c r="G26" s="244"/>
      <c r="H26" s="188"/>
      <c r="I26" s="46"/>
      <c r="J26" s="189">
        <f>J23</f>
        <v>18</v>
      </c>
      <c r="K26" s="187"/>
      <c r="L26" s="7">
        <f>SUM(L23:L25)</f>
        <v>440280</v>
      </c>
      <c r="M26" s="7">
        <v>0</v>
      </c>
      <c r="N26" s="7">
        <v>0</v>
      </c>
      <c r="O26" s="55"/>
      <c r="P26" s="56"/>
      <c r="Q26" s="56"/>
      <c r="R26" s="56"/>
      <c r="S26" s="56"/>
      <c r="T26" s="57"/>
      <c r="U26" s="5"/>
      <c r="V26" s="5"/>
    </row>
    <row r="27" spans="2:22" s="4" customFormat="1" ht="18" customHeight="1">
      <c r="B27" s="243" t="s">
        <v>1</v>
      </c>
      <c r="C27" s="244"/>
      <c r="D27" s="7">
        <f>D22+D26</f>
        <v>192</v>
      </c>
      <c r="E27" s="7">
        <f>E22+E26</f>
        <v>4929480</v>
      </c>
      <c r="F27" s="245" t="s">
        <v>0</v>
      </c>
      <c r="G27" s="246"/>
      <c r="H27" s="244"/>
      <c r="I27" s="172"/>
      <c r="J27" s="172">
        <f>J22+J26</f>
        <v>172</v>
      </c>
      <c r="K27" s="172"/>
      <c r="L27" s="7">
        <f>L22+L26</f>
        <v>4413480</v>
      </c>
      <c r="M27" s="7">
        <f t="shared" ref="M27:N27" si="7">M22+M26</f>
        <v>516000</v>
      </c>
      <c r="N27" s="7">
        <f t="shared" si="7"/>
        <v>516000</v>
      </c>
      <c r="O27" s="55"/>
      <c r="P27" s="56"/>
      <c r="Q27" s="56"/>
      <c r="R27" s="56"/>
      <c r="S27" s="56"/>
      <c r="T27" s="57"/>
      <c r="U27" s="5"/>
      <c r="V27" s="5"/>
    </row>
    <row r="28" spans="2:22" s="4" customFormat="1" ht="18" customHeight="1">
      <c r="B28" s="4" t="s">
        <v>18</v>
      </c>
      <c r="E28" s="6"/>
      <c r="M28" s="6"/>
      <c r="N28" s="6"/>
      <c r="O28" s="49"/>
      <c r="P28" s="49"/>
      <c r="Q28" s="49"/>
      <c r="R28" s="49"/>
      <c r="S28" s="49"/>
      <c r="T28" s="50"/>
      <c r="U28" s="5"/>
      <c r="V28" s="5"/>
    </row>
    <row r="29" spans="2:22" ht="24" customHeight="1">
      <c r="B29" s="4" t="s">
        <v>19</v>
      </c>
    </row>
    <row r="30" spans="2:22" ht="18.75" customHeight="1">
      <c r="F30" s="4"/>
    </row>
  </sheetData>
  <mergeCells count="19">
    <mergeCell ref="B1:T1"/>
    <mergeCell ref="G5:H5"/>
    <mergeCell ref="G6:H6"/>
    <mergeCell ref="L7:M7"/>
    <mergeCell ref="B14:B15"/>
    <mergeCell ref="C14:E14"/>
    <mergeCell ref="F14:L14"/>
    <mergeCell ref="M14:M15"/>
    <mergeCell ref="N14:N15"/>
    <mergeCell ref="O14:T15"/>
    <mergeCell ref="F26:G26"/>
    <mergeCell ref="B27:C27"/>
    <mergeCell ref="F27:H27"/>
    <mergeCell ref="F15:G15"/>
    <mergeCell ref="H15:K15"/>
    <mergeCell ref="F16:G16"/>
    <mergeCell ref="F22:G22"/>
    <mergeCell ref="F23:G23"/>
    <mergeCell ref="F24:G24"/>
  </mergeCells>
  <phoneticPr fontId="3" type="noConversion"/>
  <printOptions horizontalCentered="1"/>
  <pageMargins left="0.24374999999999999" right="3.937007874015748E-2" top="0.44062499999999999" bottom="0.24374999999999999" header="0.39370078740157483" footer="0"/>
  <pageSetup paperSize="9" scale="90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topLeftCell="A4" zoomScaleNormal="100" workbookViewId="0">
      <selection activeCell="C16" sqref="C16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9" t="s">
        <v>142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143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144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159</v>
      </c>
      <c r="C5" s="185" t="s">
        <v>101</v>
      </c>
      <c r="D5" s="82">
        <f>I16</f>
        <v>159</v>
      </c>
      <c r="E5" s="185" t="s">
        <v>104</v>
      </c>
      <c r="F5" s="271">
        <f>I19</f>
        <v>0</v>
      </c>
      <c r="G5" s="271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1" t="s">
        <v>119</v>
      </c>
      <c r="B6" s="82">
        <f>D6+F6</f>
        <v>15</v>
      </c>
      <c r="C6" s="82" t="s">
        <v>43</v>
      </c>
      <c r="D6" s="82">
        <f>Q16</f>
        <v>14</v>
      </c>
      <c r="E6" s="185" t="s">
        <v>104</v>
      </c>
      <c r="F6" s="271">
        <f>Q19</f>
        <v>1</v>
      </c>
      <c r="G6" s="271"/>
      <c r="H6" s="186" t="s">
        <v>40</v>
      </c>
      <c r="J6" s="210"/>
      <c r="K6" s="212"/>
      <c r="L6" s="212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1" t="s">
        <v>100</v>
      </c>
      <c r="B7" s="82">
        <f>D8+G8</f>
        <v>174</v>
      </c>
      <c r="D7" s="141"/>
      <c r="H7" s="22"/>
      <c r="K7" s="272"/>
      <c r="L7" s="272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1" t="s">
        <v>107</v>
      </c>
      <c r="C8" s="142" t="s">
        <v>106</v>
      </c>
      <c r="D8" s="82">
        <f>C16</f>
        <v>173</v>
      </c>
      <c r="E8" s="143" t="s">
        <v>108</v>
      </c>
      <c r="G8" s="82">
        <v>1</v>
      </c>
      <c r="J8" s="210"/>
      <c r="K8" s="212"/>
      <c r="L8" s="212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38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145</v>
      </c>
      <c r="B10" s="211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47" t="s">
        <v>15</v>
      </c>
      <c r="B14" s="249" t="s">
        <v>14</v>
      </c>
      <c r="C14" s="249"/>
      <c r="D14" s="249"/>
      <c r="E14" s="250" t="s">
        <v>13</v>
      </c>
      <c r="F14" s="250"/>
      <c r="G14" s="250"/>
      <c r="H14" s="250"/>
      <c r="I14" s="250"/>
      <c r="J14" s="250"/>
      <c r="K14" s="250"/>
      <c r="L14" s="256" t="s">
        <v>12</v>
      </c>
      <c r="M14" s="256" t="s">
        <v>11</v>
      </c>
      <c r="N14" s="258" t="s">
        <v>10</v>
      </c>
      <c r="O14" s="259"/>
      <c r="P14" s="259"/>
      <c r="Q14" s="259"/>
      <c r="R14" s="259"/>
      <c r="S14" s="260"/>
      <c r="T14" s="5"/>
      <c r="U14" s="5"/>
    </row>
    <row r="15" spans="1:21" s="16" customFormat="1" ht="17.100000000000001" customHeight="1">
      <c r="A15" s="248"/>
      <c r="B15" s="18" t="s">
        <v>9</v>
      </c>
      <c r="C15" s="17" t="s">
        <v>8</v>
      </c>
      <c r="D15" s="28" t="s">
        <v>23</v>
      </c>
      <c r="E15" s="264" t="s">
        <v>7</v>
      </c>
      <c r="F15" s="265"/>
      <c r="G15" s="266" t="s">
        <v>6</v>
      </c>
      <c r="H15" s="267"/>
      <c r="I15" s="267"/>
      <c r="J15" s="268"/>
      <c r="K15" s="17" t="s">
        <v>5</v>
      </c>
      <c r="L15" s="257"/>
      <c r="M15" s="257"/>
      <c r="N15" s="261"/>
      <c r="O15" s="262"/>
      <c r="P15" s="262"/>
      <c r="Q15" s="262"/>
      <c r="R15" s="262"/>
      <c r="S15" s="263"/>
      <c r="T15" s="5"/>
      <c r="U15" s="5"/>
    </row>
    <row r="16" spans="1:21" s="12" customFormat="1" ht="20.25" customHeight="1">
      <c r="A16" s="39" t="s">
        <v>22</v>
      </c>
      <c r="B16" s="40">
        <v>7000</v>
      </c>
      <c r="C16" s="41">
        <v>173</v>
      </c>
      <c r="D16" s="196">
        <f>B16*C16</f>
        <v>1211000</v>
      </c>
      <c r="E16" s="251" t="str">
        <f>A16</f>
        <v>차량비(원아)</v>
      </c>
      <c r="F16" s="252"/>
      <c r="G16" s="64">
        <f t="shared" ref="G16:G21" si="0">B16</f>
        <v>7000</v>
      </c>
      <c r="H16" s="43" t="s">
        <v>30</v>
      </c>
      <c r="I16" s="67">
        <v>159</v>
      </c>
      <c r="J16" s="44"/>
      <c r="K16" s="199">
        <f>G16*I16</f>
        <v>1113000</v>
      </c>
      <c r="L16" s="196">
        <f>D16-K16</f>
        <v>98000</v>
      </c>
      <c r="M16" s="196">
        <f>L16</f>
        <v>98000</v>
      </c>
      <c r="N16" s="76" t="s">
        <v>39</v>
      </c>
      <c r="O16" s="77">
        <f>B16</f>
        <v>7000</v>
      </c>
      <c r="P16" s="78" t="s">
        <v>30</v>
      </c>
      <c r="Q16" s="79">
        <v>14</v>
      </c>
      <c r="R16" s="80" t="s">
        <v>31</v>
      </c>
      <c r="S16" s="81">
        <f t="shared" ref="S16:S21" si="1">O16*Q16</f>
        <v>98000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>
        <v>173</v>
      </c>
      <c r="D17" s="197">
        <f t="shared" ref="D17:D18" si="2">B17*C17</f>
        <v>0</v>
      </c>
      <c r="E17" s="88" t="str">
        <f>A17</f>
        <v>입장료</v>
      </c>
      <c r="F17" s="86"/>
      <c r="G17" s="89">
        <f t="shared" si="0"/>
        <v>0</v>
      </c>
      <c r="H17" s="90" t="s">
        <v>30</v>
      </c>
      <c r="I17" s="91">
        <f>I16</f>
        <v>159</v>
      </c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>
        <f t="shared" ref="O17:O18" si="4">B17</f>
        <v>0</v>
      </c>
      <c r="P17" s="96" t="s">
        <v>30</v>
      </c>
      <c r="Q17" s="97">
        <f>Q16</f>
        <v>14</v>
      </c>
      <c r="R17" s="98" t="s">
        <v>31</v>
      </c>
      <c r="S17" s="99">
        <f t="shared" si="1"/>
        <v>0</v>
      </c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>
        <v>173</v>
      </c>
      <c r="D18" s="197">
        <f t="shared" si="2"/>
        <v>0</v>
      </c>
      <c r="E18" s="170" t="s">
        <v>29</v>
      </c>
      <c r="F18" s="86"/>
      <c r="G18" s="89">
        <f t="shared" si="0"/>
        <v>0</v>
      </c>
      <c r="H18" s="90" t="s">
        <v>30</v>
      </c>
      <c r="I18" s="91">
        <f>I17</f>
        <v>159</v>
      </c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>
        <f t="shared" si="4"/>
        <v>0</v>
      </c>
      <c r="P18" s="96" t="s">
        <v>30</v>
      </c>
      <c r="Q18" s="97">
        <f>Q17</f>
        <v>14</v>
      </c>
      <c r="R18" s="98" t="s">
        <v>31</v>
      </c>
      <c r="S18" s="99">
        <f t="shared" si="1"/>
        <v>0</v>
      </c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5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09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5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173</v>
      </c>
      <c r="D22" s="33">
        <f>SUM(D16:D21)</f>
        <v>1211000</v>
      </c>
      <c r="E22" s="245"/>
      <c r="F22" s="244"/>
      <c r="G22" s="205"/>
      <c r="H22" s="46"/>
      <c r="I22" s="202">
        <f>I16+I19</f>
        <v>159</v>
      </c>
      <c r="J22" s="204"/>
      <c r="K22" s="7">
        <f>SUM(K16:K21)</f>
        <v>1113000</v>
      </c>
      <c r="L22" s="7">
        <f>SUM(L16:L20)</f>
        <v>98000</v>
      </c>
      <c r="M22" s="7">
        <f>SUM(M16:M20)</f>
        <v>98000</v>
      </c>
      <c r="N22" s="55"/>
      <c r="O22" s="56"/>
      <c r="P22" s="56"/>
      <c r="Q22" s="56"/>
      <c r="R22" s="56"/>
      <c r="S22" s="57">
        <f>SUM(S16:S20)</f>
        <v>98000</v>
      </c>
      <c r="T22" s="13"/>
      <c r="U22" s="13"/>
    </row>
    <row r="23" spans="1:21" s="12" customFormat="1" ht="18" customHeight="1">
      <c r="A23" s="15" t="s">
        <v>4</v>
      </c>
      <c r="B23" s="32">
        <f>G27</f>
        <v>26660</v>
      </c>
      <c r="C23" s="14">
        <f>I23</f>
        <v>18</v>
      </c>
      <c r="D23" s="14">
        <f>B23*C23</f>
        <v>479880</v>
      </c>
      <c r="E23" s="253" t="s">
        <v>3</v>
      </c>
      <c r="F23" s="253"/>
      <c r="G23" s="65">
        <v>7000</v>
      </c>
      <c r="H23" s="35" t="s">
        <v>30</v>
      </c>
      <c r="I23" s="68">
        <v>18</v>
      </c>
      <c r="J23" s="31" t="s">
        <v>31</v>
      </c>
      <c r="K23" s="14">
        <f>G23*I23</f>
        <v>126000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79" t="s">
        <v>17</v>
      </c>
      <c r="F24" s="280"/>
      <c r="G24" s="66">
        <v>10000</v>
      </c>
      <c r="H24" s="36" t="s">
        <v>30</v>
      </c>
      <c r="I24" s="69">
        <f>I23</f>
        <v>18</v>
      </c>
      <c r="J24" s="207" t="s">
        <v>31</v>
      </c>
      <c r="K24" s="10">
        <f>G24*I24</f>
        <v>180000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06" t="s">
        <v>26</v>
      </c>
      <c r="F25" s="207"/>
      <c r="G25" s="66">
        <v>6660</v>
      </c>
      <c r="H25" s="36" t="s">
        <v>30</v>
      </c>
      <c r="I25" s="69">
        <v>18</v>
      </c>
      <c r="J25" s="207" t="s">
        <v>31</v>
      </c>
      <c r="K25" s="10">
        <f>G25*I25</f>
        <v>119880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08" t="s">
        <v>28</v>
      </c>
      <c r="F26" s="209"/>
      <c r="G26" s="66">
        <v>3000</v>
      </c>
      <c r="H26" s="36" t="s">
        <v>30</v>
      </c>
      <c r="I26" s="69">
        <f>I23</f>
        <v>18</v>
      </c>
      <c r="J26" s="38" t="s">
        <v>31</v>
      </c>
      <c r="K26" s="10">
        <f>G26*I26</f>
        <v>54000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26660</v>
      </c>
      <c r="C27" s="8">
        <f t="shared" ref="C27:D27" si="6">SUM(C23:C26)</f>
        <v>18</v>
      </c>
      <c r="D27" s="8">
        <f t="shared" si="6"/>
        <v>479880</v>
      </c>
      <c r="E27" s="245" t="s">
        <v>2</v>
      </c>
      <c r="F27" s="246"/>
      <c r="G27" s="9">
        <f>SUM(G23:G26)</f>
        <v>26660</v>
      </c>
      <c r="H27" s="46"/>
      <c r="I27" s="46">
        <f>I24</f>
        <v>18</v>
      </c>
      <c r="J27" s="204"/>
      <c r="K27" s="7">
        <f>SUM(K23:K26)</f>
        <v>479880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43" t="s">
        <v>1</v>
      </c>
      <c r="B28" s="244"/>
      <c r="C28" s="7">
        <f>C22+C27</f>
        <v>191</v>
      </c>
      <c r="D28" s="7">
        <f>D22+D27</f>
        <v>1690880</v>
      </c>
      <c r="E28" s="245" t="s">
        <v>0</v>
      </c>
      <c r="F28" s="246"/>
      <c r="G28" s="244"/>
      <c r="H28" s="172"/>
      <c r="I28" s="172">
        <f>I22+I27</f>
        <v>177</v>
      </c>
      <c r="J28" s="172"/>
      <c r="K28" s="7">
        <f>K22+K27</f>
        <v>1592880</v>
      </c>
      <c r="L28" s="7">
        <f t="shared" ref="L28:M28" si="7">L22+L27</f>
        <v>98000</v>
      </c>
      <c r="M28" s="7">
        <f t="shared" si="7"/>
        <v>98000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zoomScaleNormal="100" workbookViewId="0">
      <selection activeCell="E22" sqref="E22:F22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9" t="s">
        <v>147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148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149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86</v>
      </c>
      <c r="C5" s="185" t="s">
        <v>101</v>
      </c>
      <c r="D5" s="82">
        <f>I16</f>
        <v>86</v>
      </c>
      <c r="E5" s="185" t="s">
        <v>104</v>
      </c>
      <c r="F5" s="271">
        <v>0</v>
      </c>
      <c r="G5" s="271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15" t="s">
        <v>119</v>
      </c>
      <c r="B6" s="82">
        <f>D6+F6</f>
        <v>10</v>
      </c>
      <c r="C6" s="82" t="s">
        <v>43</v>
      </c>
      <c r="D6" s="82">
        <v>9</v>
      </c>
      <c r="E6" s="185" t="s">
        <v>104</v>
      </c>
      <c r="F6" s="281">
        <v>1</v>
      </c>
      <c r="G6" s="281"/>
      <c r="H6" s="186" t="s">
        <v>40</v>
      </c>
      <c r="J6" s="216"/>
      <c r="K6" s="217"/>
      <c r="L6" s="217"/>
      <c r="M6" s="82"/>
      <c r="N6" s="82"/>
      <c r="O6" s="83"/>
      <c r="S6" s="50"/>
      <c r="T6" s="20"/>
      <c r="U6" s="20"/>
    </row>
    <row r="7" spans="1:21" s="19" customFormat="1" ht="17.100000000000001" customHeight="1">
      <c r="A7" s="215" t="s">
        <v>100</v>
      </c>
      <c r="B7" s="82">
        <f>D8+G8</f>
        <v>96</v>
      </c>
      <c r="D7" s="141"/>
      <c r="H7" s="22"/>
      <c r="K7" s="272"/>
      <c r="L7" s="272"/>
      <c r="M7" s="82"/>
      <c r="N7" s="82"/>
      <c r="O7" s="83"/>
      <c r="S7" s="50"/>
      <c r="T7" s="20"/>
      <c r="U7" s="20"/>
    </row>
    <row r="8" spans="1:21" s="19" customFormat="1" ht="17.100000000000001" customHeight="1">
      <c r="A8" s="215" t="s">
        <v>107</v>
      </c>
      <c r="C8" s="142" t="s">
        <v>106</v>
      </c>
      <c r="D8" s="82">
        <v>95</v>
      </c>
      <c r="E8" s="143" t="s">
        <v>108</v>
      </c>
      <c r="G8" s="82">
        <v>1</v>
      </c>
      <c r="J8" s="216"/>
      <c r="K8" s="217"/>
      <c r="L8" s="217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20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150</v>
      </c>
      <c r="B10" s="215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47" t="s">
        <v>15</v>
      </c>
      <c r="B14" s="249" t="s">
        <v>14</v>
      </c>
      <c r="C14" s="249"/>
      <c r="D14" s="249"/>
      <c r="E14" s="250" t="s">
        <v>13</v>
      </c>
      <c r="F14" s="250"/>
      <c r="G14" s="250"/>
      <c r="H14" s="250"/>
      <c r="I14" s="250"/>
      <c r="J14" s="250"/>
      <c r="K14" s="250"/>
      <c r="L14" s="256" t="s">
        <v>12</v>
      </c>
      <c r="M14" s="256" t="s">
        <v>11</v>
      </c>
      <c r="N14" s="258" t="s">
        <v>10</v>
      </c>
      <c r="O14" s="259"/>
      <c r="P14" s="259"/>
      <c r="Q14" s="259"/>
      <c r="R14" s="259"/>
      <c r="S14" s="260"/>
      <c r="T14" s="5"/>
      <c r="U14" s="5"/>
    </row>
    <row r="15" spans="1:21" s="16" customFormat="1" ht="17.100000000000001" customHeight="1">
      <c r="A15" s="248"/>
      <c r="B15" s="18" t="s">
        <v>9</v>
      </c>
      <c r="C15" s="17" t="s">
        <v>8</v>
      </c>
      <c r="D15" s="28" t="s">
        <v>23</v>
      </c>
      <c r="E15" s="264" t="s">
        <v>7</v>
      </c>
      <c r="F15" s="265"/>
      <c r="G15" s="266" t="s">
        <v>6</v>
      </c>
      <c r="H15" s="267"/>
      <c r="I15" s="267"/>
      <c r="J15" s="268"/>
      <c r="K15" s="17" t="s">
        <v>5</v>
      </c>
      <c r="L15" s="257"/>
      <c r="M15" s="257"/>
      <c r="N15" s="261"/>
      <c r="O15" s="262"/>
      <c r="P15" s="262"/>
      <c r="Q15" s="262"/>
      <c r="R15" s="262"/>
      <c r="S15" s="263"/>
      <c r="T15" s="5"/>
      <c r="U15" s="5"/>
    </row>
    <row r="16" spans="1:21" s="12" customFormat="1" ht="20.25" customHeight="1">
      <c r="A16" s="39" t="s">
        <v>22</v>
      </c>
      <c r="B16" s="40">
        <v>4570</v>
      </c>
      <c r="C16" s="41">
        <v>95</v>
      </c>
      <c r="D16" s="196">
        <f>B16*C16</f>
        <v>434150</v>
      </c>
      <c r="E16" s="251" t="str">
        <f>A16</f>
        <v>차량비(원아)</v>
      </c>
      <c r="F16" s="252"/>
      <c r="G16" s="64">
        <f t="shared" ref="G16:G21" si="0">B16</f>
        <v>4570</v>
      </c>
      <c r="H16" s="43" t="s">
        <v>30</v>
      </c>
      <c r="I16" s="67">
        <v>86</v>
      </c>
      <c r="J16" s="44"/>
      <c r="K16" s="199">
        <f>G16*I16</f>
        <v>393020</v>
      </c>
      <c r="L16" s="196">
        <f>D16-K16</f>
        <v>41130</v>
      </c>
      <c r="M16" s="196">
        <f>L16</f>
        <v>41130</v>
      </c>
      <c r="N16" s="76" t="s">
        <v>39</v>
      </c>
      <c r="O16" s="77">
        <f>B16</f>
        <v>4570</v>
      </c>
      <c r="P16" s="78" t="s">
        <v>30</v>
      </c>
      <c r="Q16" s="79">
        <v>9</v>
      </c>
      <c r="R16" s="80" t="s">
        <v>31</v>
      </c>
      <c r="S16" s="81">
        <f t="shared" ref="S16:S21" si="1">O16*Q16</f>
        <v>41130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/>
      <c r="D17" s="197">
        <f t="shared" ref="D17:D18" si="2">B17*C17</f>
        <v>0</v>
      </c>
      <c r="E17" s="88" t="str">
        <f>A17</f>
        <v>입장료</v>
      </c>
      <c r="F17" s="86"/>
      <c r="G17" s="89"/>
      <c r="H17" s="90" t="s">
        <v>30</v>
      </c>
      <c r="I17" s="91"/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/>
      <c r="R17" s="98" t="s">
        <v>31</v>
      </c>
      <c r="S17" s="99"/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/>
      <c r="D18" s="197">
        <f t="shared" si="2"/>
        <v>0</v>
      </c>
      <c r="E18" s="170" t="s">
        <v>29</v>
      </c>
      <c r="F18" s="86"/>
      <c r="G18" s="89"/>
      <c r="H18" s="90" t="s">
        <v>30</v>
      </c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/>
      <c r="P18" s="96" t="s">
        <v>30</v>
      </c>
      <c r="Q18" s="97"/>
      <c r="R18" s="98" t="s">
        <v>31</v>
      </c>
      <c r="S18" s="99"/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4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21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4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95</v>
      </c>
      <c r="D22" s="33">
        <f>SUM(D16:D21)</f>
        <v>434150</v>
      </c>
      <c r="E22" s="245"/>
      <c r="F22" s="244"/>
      <c r="G22" s="219"/>
      <c r="H22" s="46"/>
      <c r="I22" s="202">
        <f>I16+I19</f>
        <v>86</v>
      </c>
      <c r="J22" s="218"/>
      <c r="K22" s="7">
        <f>SUM(K16:K21)</f>
        <v>393020</v>
      </c>
      <c r="L22" s="7">
        <f>SUM(L16:L20)</f>
        <v>41130</v>
      </c>
      <c r="M22" s="7">
        <f>SUM(M16:M20)</f>
        <v>41130</v>
      </c>
      <c r="N22" s="55"/>
      <c r="O22" s="56"/>
      <c r="P22" s="56"/>
      <c r="Q22" s="56"/>
      <c r="R22" s="56"/>
      <c r="S22" s="57">
        <f>SUM(S16:S20)</f>
        <v>41130</v>
      </c>
      <c r="T22" s="13"/>
      <c r="U22" s="13"/>
    </row>
    <row r="23" spans="1:21" s="12" customFormat="1" ht="18" customHeight="1">
      <c r="A23" s="15" t="s">
        <v>4</v>
      </c>
      <c r="B23" s="32">
        <v>4570</v>
      </c>
      <c r="C23" s="14">
        <v>9</v>
      </c>
      <c r="D23" s="14">
        <f>B23*C23</f>
        <v>41130</v>
      </c>
      <c r="E23" s="253" t="s">
        <v>3</v>
      </c>
      <c r="F23" s="253"/>
      <c r="G23" s="65">
        <v>4570</v>
      </c>
      <c r="H23" s="35" t="s">
        <v>30</v>
      </c>
      <c r="I23" s="68">
        <v>9</v>
      </c>
      <c r="J23" s="31" t="s">
        <v>31</v>
      </c>
      <c r="K23" s="14">
        <f>G23*I23</f>
        <v>41130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79" t="s">
        <v>17</v>
      </c>
      <c r="F24" s="280"/>
      <c r="G24" s="66"/>
      <c r="H24" s="36" t="s">
        <v>30</v>
      </c>
      <c r="I24" s="69"/>
      <c r="J24" s="223" t="s">
        <v>31</v>
      </c>
      <c r="K24" s="10">
        <f>G24*I24</f>
        <v>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22" t="s">
        <v>26</v>
      </c>
      <c r="F25" s="223"/>
      <c r="G25" s="66"/>
      <c r="H25" s="36" t="s">
        <v>30</v>
      </c>
      <c r="I25" s="69"/>
      <c r="J25" s="223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20" t="s">
        <v>28</v>
      </c>
      <c r="F26" s="221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4570</v>
      </c>
      <c r="C27" s="8">
        <f t="shared" ref="C27:D27" si="5">SUM(C23:C26)</f>
        <v>9</v>
      </c>
      <c r="D27" s="8">
        <f t="shared" si="5"/>
        <v>41130</v>
      </c>
      <c r="E27" s="245" t="s">
        <v>2</v>
      </c>
      <c r="F27" s="246"/>
      <c r="G27" s="9"/>
      <c r="H27" s="46"/>
      <c r="I27" s="46">
        <f>I24</f>
        <v>0</v>
      </c>
      <c r="J27" s="218"/>
      <c r="K27" s="7">
        <f>SUM(K23:K26)</f>
        <v>41130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43" t="s">
        <v>1</v>
      </c>
      <c r="B28" s="244"/>
      <c r="C28" s="7">
        <f>C22+C27</f>
        <v>104</v>
      </c>
      <c r="D28" s="7">
        <f>D22+D27</f>
        <v>475280</v>
      </c>
      <c r="E28" s="245" t="s">
        <v>0</v>
      </c>
      <c r="F28" s="246"/>
      <c r="G28" s="244"/>
      <c r="H28" s="172"/>
      <c r="I28" s="172">
        <f>I22+I27</f>
        <v>86</v>
      </c>
      <c r="J28" s="172"/>
      <c r="K28" s="7">
        <f>K22+K27</f>
        <v>434150</v>
      </c>
      <c r="L28" s="7">
        <f t="shared" ref="L28:M28" si="6">L22+L27</f>
        <v>41130</v>
      </c>
      <c r="M28" s="7">
        <f t="shared" si="6"/>
        <v>41130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zoomScaleNormal="100" workbookViewId="0">
      <selection activeCell="A11" sqref="A11:XFD12"/>
    </sheetView>
  </sheetViews>
  <sheetFormatPr defaultRowHeight="22.5" customHeight="1"/>
  <cols>
    <col min="1" max="1" width="20.28515625" style="1" customWidth="1"/>
    <col min="2" max="3" width="11.140625" style="1" customWidth="1"/>
    <col min="4" max="4" width="11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62" customWidth="1"/>
    <col min="15" max="15" width="6.85546875" style="62" customWidth="1"/>
    <col min="16" max="16" width="3.28515625" style="62" customWidth="1"/>
    <col min="17" max="17" width="5.28515625" style="62" customWidth="1"/>
    <col min="18" max="18" width="3.28515625" style="62" customWidth="1"/>
    <col min="19" max="19" width="9" style="63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9" t="s">
        <v>151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21" s="25" customFormat="1" ht="17.100000000000001" customHeight="1">
      <c r="L2" s="27"/>
      <c r="M2" s="27"/>
      <c r="N2" s="47"/>
      <c r="O2" s="47"/>
      <c r="P2" s="47"/>
      <c r="Q2" s="47"/>
      <c r="R2" s="47"/>
      <c r="S2" s="48"/>
      <c r="T2" s="26"/>
      <c r="U2" s="26"/>
    </row>
    <row r="3" spans="1:21" s="19" customFormat="1" ht="17.100000000000001" customHeight="1">
      <c r="A3" s="22" t="s">
        <v>152</v>
      </c>
      <c r="K3" s="24"/>
      <c r="L3" s="23"/>
      <c r="M3" s="23"/>
      <c r="N3" s="49"/>
      <c r="O3" s="49"/>
      <c r="P3" s="49"/>
      <c r="Q3" s="49"/>
      <c r="R3" s="49"/>
      <c r="S3" s="50"/>
      <c r="T3" s="20"/>
      <c r="U3" s="20"/>
    </row>
    <row r="4" spans="1:21" s="19" customFormat="1" ht="17.100000000000001" customHeight="1">
      <c r="A4" s="22" t="s">
        <v>153</v>
      </c>
      <c r="B4" s="22"/>
      <c r="L4" s="21"/>
      <c r="M4" s="21"/>
      <c r="N4" s="51"/>
      <c r="O4" s="51"/>
      <c r="P4" s="51"/>
      <c r="Q4" s="51"/>
      <c r="R4" s="51"/>
      <c r="S4" s="50"/>
      <c r="T4" s="20"/>
      <c r="U4" s="20"/>
    </row>
    <row r="5" spans="1:21" s="19" customFormat="1" ht="17.100000000000001" customHeight="1">
      <c r="A5" s="144" t="s">
        <v>120</v>
      </c>
      <c r="B5" s="82">
        <f>D5+F5</f>
        <v>72</v>
      </c>
      <c r="C5" s="185" t="s">
        <v>101</v>
      </c>
      <c r="D5" s="82">
        <f>I16</f>
        <v>72</v>
      </c>
      <c r="E5" s="185" t="s">
        <v>104</v>
      </c>
      <c r="F5" s="271">
        <f>I19</f>
        <v>0</v>
      </c>
      <c r="G5" s="271"/>
      <c r="H5" s="186" t="s">
        <v>40</v>
      </c>
      <c r="M5" s="51"/>
      <c r="S5" s="50"/>
      <c r="T5" s="20"/>
      <c r="U5" s="20"/>
    </row>
    <row r="6" spans="1:21" s="19" customFormat="1" ht="17.100000000000001" customHeight="1">
      <c r="A6" s="228" t="s">
        <v>119</v>
      </c>
      <c r="B6" s="82">
        <f>D6+F6</f>
        <v>6</v>
      </c>
      <c r="C6" s="82" t="s">
        <v>43</v>
      </c>
      <c r="D6" s="82">
        <f>Q16</f>
        <v>6</v>
      </c>
      <c r="E6" s="185" t="s">
        <v>104</v>
      </c>
      <c r="F6" s="271">
        <v>0</v>
      </c>
      <c r="G6" s="271"/>
      <c r="H6" s="186" t="s">
        <v>40</v>
      </c>
      <c r="J6" s="229"/>
      <c r="K6" s="230"/>
      <c r="L6" s="230"/>
      <c r="M6" s="82"/>
      <c r="N6" s="82"/>
      <c r="O6" s="83"/>
      <c r="S6" s="50"/>
      <c r="T6" s="20"/>
      <c r="U6" s="20"/>
    </row>
    <row r="7" spans="1:21" s="19" customFormat="1" ht="17.100000000000001" customHeight="1">
      <c r="A7" s="228" t="s">
        <v>100</v>
      </c>
      <c r="B7" s="82">
        <f>D8+G8</f>
        <v>78</v>
      </c>
      <c r="D7" s="141"/>
      <c r="H7" s="22"/>
      <c r="K7" s="272"/>
      <c r="L7" s="272"/>
      <c r="M7" s="82"/>
      <c r="N7" s="82"/>
      <c r="O7" s="83"/>
      <c r="S7" s="50"/>
      <c r="T7" s="20"/>
      <c r="U7" s="20"/>
    </row>
    <row r="8" spans="1:21" s="19" customFormat="1" ht="17.100000000000001" customHeight="1">
      <c r="A8" s="228" t="s">
        <v>107</v>
      </c>
      <c r="C8" s="142" t="s">
        <v>106</v>
      </c>
      <c r="D8" s="82">
        <f>C16</f>
        <v>78</v>
      </c>
      <c r="E8" s="185" t="s">
        <v>104</v>
      </c>
      <c r="G8" s="82">
        <v>0</v>
      </c>
      <c r="J8" s="229"/>
      <c r="K8" s="230"/>
      <c r="L8" s="230"/>
      <c r="M8" s="82"/>
      <c r="N8" s="82"/>
      <c r="O8" s="83"/>
      <c r="S8" s="50"/>
      <c r="T8" s="20"/>
      <c r="U8" s="20"/>
    </row>
    <row r="9" spans="1:21" s="19" customFormat="1" ht="17.100000000000001" customHeight="1">
      <c r="A9" s="22" t="s">
        <v>155</v>
      </c>
      <c r="B9" s="82">
        <f>C23</f>
        <v>9</v>
      </c>
      <c r="L9" s="21"/>
      <c r="M9" s="21"/>
      <c r="N9" s="51"/>
      <c r="O9" s="51"/>
      <c r="P9" s="51"/>
      <c r="Q9" s="51"/>
      <c r="R9" s="51"/>
      <c r="S9" s="50"/>
      <c r="T9" s="20"/>
      <c r="U9" s="20"/>
    </row>
    <row r="10" spans="1:21" s="19" customFormat="1" ht="17.100000000000001" customHeight="1">
      <c r="A10" s="22" t="s">
        <v>154</v>
      </c>
      <c r="B10" s="228"/>
      <c r="L10" s="21"/>
      <c r="M10" s="21"/>
      <c r="N10" s="51"/>
      <c r="O10" s="51"/>
      <c r="P10" s="51"/>
      <c r="Q10" s="51"/>
      <c r="R10" s="51"/>
      <c r="S10" s="50"/>
      <c r="T10" s="20"/>
      <c r="U10" s="20"/>
    </row>
    <row r="11" spans="1:21" s="19" customFormat="1" ht="17.100000000000001" customHeight="1">
      <c r="A11" s="22" t="s">
        <v>24</v>
      </c>
      <c r="L11" s="21"/>
      <c r="M11" s="21"/>
      <c r="N11" s="51"/>
      <c r="O11" s="51"/>
      <c r="P11" s="51"/>
      <c r="Q11" s="51"/>
      <c r="R11" s="51"/>
      <c r="S11" s="50"/>
      <c r="T11" s="20"/>
      <c r="U11" s="20"/>
    </row>
    <row r="12" spans="1:21" s="19" customFormat="1" ht="17.100000000000001" customHeight="1">
      <c r="A12" s="22" t="s">
        <v>146</v>
      </c>
      <c r="L12" s="21"/>
      <c r="M12" s="21"/>
      <c r="N12" s="51"/>
      <c r="O12" s="51"/>
      <c r="P12" s="51"/>
      <c r="Q12" s="51"/>
      <c r="R12" s="51"/>
      <c r="S12" s="50"/>
      <c r="T12" s="20"/>
      <c r="U12" s="20"/>
    </row>
    <row r="13" spans="1:21" s="19" customFormat="1" ht="17.100000000000001" customHeight="1">
      <c r="A13" s="22" t="s">
        <v>25</v>
      </c>
      <c r="L13" s="21"/>
      <c r="M13" s="21"/>
      <c r="N13" s="51"/>
      <c r="O13" s="51"/>
      <c r="P13" s="51"/>
      <c r="Q13" s="51"/>
      <c r="R13" s="51"/>
      <c r="S13" s="52" t="s">
        <v>16</v>
      </c>
      <c r="T13" s="20"/>
      <c r="U13" s="20"/>
    </row>
    <row r="14" spans="1:21" s="16" customFormat="1" ht="17.100000000000001" customHeight="1">
      <c r="A14" s="247" t="s">
        <v>15</v>
      </c>
      <c r="B14" s="249" t="s">
        <v>14</v>
      </c>
      <c r="C14" s="249"/>
      <c r="D14" s="249"/>
      <c r="E14" s="250" t="s">
        <v>13</v>
      </c>
      <c r="F14" s="250"/>
      <c r="G14" s="250"/>
      <c r="H14" s="250"/>
      <c r="I14" s="250"/>
      <c r="J14" s="250"/>
      <c r="K14" s="250"/>
      <c r="L14" s="256" t="s">
        <v>12</v>
      </c>
      <c r="M14" s="256" t="s">
        <v>11</v>
      </c>
      <c r="N14" s="258" t="s">
        <v>10</v>
      </c>
      <c r="O14" s="259"/>
      <c r="P14" s="259"/>
      <c r="Q14" s="259"/>
      <c r="R14" s="259"/>
      <c r="S14" s="260"/>
      <c r="T14" s="5"/>
      <c r="U14" s="5"/>
    </row>
    <row r="15" spans="1:21" s="16" customFormat="1" ht="17.100000000000001" customHeight="1">
      <c r="A15" s="248"/>
      <c r="B15" s="18" t="s">
        <v>9</v>
      </c>
      <c r="C15" s="17" t="s">
        <v>8</v>
      </c>
      <c r="D15" s="28" t="s">
        <v>23</v>
      </c>
      <c r="E15" s="264" t="s">
        <v>7</v>
      </c>
      <c r="F15" s="265"/>
      <c r="G15" s="266" t="s">
        <v>6</v>
      </c>
      <c r="H15" s="267"/>
      <c r="I15" s="267"/>
      <c r="J15" s="268"/>
      <c r="K15" s="17" t="s">
        <v>5</v>
      </c>
      <c r="L15" s="257"/>
      <c r="M15" s="257"/>
      <c r="N15" s="261"/>
      <c r="O15" s="262"/>
      <c r="P15" s="262"/>
      <c r="Q15" s="262"/>
      <c r="R15" s="262"/>
      <c r="S15" s="263"/>
      <c r="T15" s="5"/>
      <c r="U15" s="5"/>
    </row>
    <row r="16" spans="1:21" s="12" customFormat="1" ht="20.25" customHeight="1">
      <c r="A16" s="39" t="s">
        <v>22</v>
      </c>
      <c r="B16" s="40">
        <v>3660</v>
      </c>
      <c r="C16" s="41">
        <v>78</v>
      </c>
      <c r="D16" s="196">
        <f>B16*C16</f>
        <v>285480</v>
      </c>
      <c r="E16" s="251" t="str">
        <f>A16</f>
        <v>차량비(원아)</v>
      </c>
      <c r="F16" s="252"/>
      <c r="G16" s="64">
        <f t="shared" ref="G16:G21" si="0">B16</f>
        <v>3660</v>
      </c>
      <c r="H16" s="43" t="s">
        <v>30</v>
      </c>
      <c r="I16" s="67">
        <v>72</v>
      </c>
      <c r="J16" s="44"/>
      <c r="K16" s="199">
        <f>G16*I16</f>
        <v>263520</v>
      </c>
      <c r="L16" s="196">
        <f>D16-K16</f>
        <v>21960</v>
      </c>
      <c r="M16" s="196">
        <f>L16</f>
        <v>21960</v>
      </c>
      <c r="N16" s="76" t="s">
        <v>39</v>
      </c>
      <c r="O16" s="77">
        <f>B16</f>
        <v>3660</v>
      </c>
      <c r="P16" s="78" t="s">
        <v>30</v>
      </c>
      <c r="Q16" s="79">
        <v>6</v>
      </c>
      <c r="R16" s="80" t="s">
        <v>31</v>
      </c>
      <c r="S16" s="81">
        <f t="shared" ref="S16:S21" si="1">O16*Q16</f>
        <v>21960</v>
      </c>
      <c r="T16" s="13"/>
      <c r="U16" s="13"/>
    </row>
    <row r="17" spans="1:21" s="12" customFormat="1" ht="20.25" customHeight="1">
      <c r="A17" s="84" t="s">
        <v>28</v>
      </c>
      <c r="B17" s="85">
        <v>0</v>
      </c>
      <c r="C17" s="86"/>
      <c r="D17" s="197">
        <f t="shared" ref="D17:D18" si="2">B17*C17</f>
        <v>0</v>
      </c>
      <c r="E17" s="88" t="str">
        <f>A17</f>
        <v>입장료</v>
      </c>
      <c r="F17" s="86"/>
      <c r="G17" s="89"/>
      <c r="H17" s="90" t="s">
        <v>30</v>
      </c>
      <c r="I17" s="91"/>
      <c r="J17" s="92"/>
      <c r="K17" s="200">
        <f t="shared" ref="K17:K21" si="3">G17*I17</f>
        <v>0</v>
      </c>
      <c r="L17" s="197">
        <f>D17-K17</f>
        <v>0</v>
      </c>
      <c r="M17" s="197">
        <f>L17</f>
        <v>0</v>
      </c>
      <c r="N17" s="94" t="s">
        <v>39</v>
      </c>
      <c r="O17" s="95"/>
      <c r="P17" s="96" t="s">
        <v>30</v>
      </c>
      <c r="Q17" s="97"/>
      <c r="R17" s="98" t="s">
        <v>31</v>
      </c>
      <c r="S17" s="99"/>
      <c r="T17" s="13"/>
      <c r="U17" s="13"/>
    </row>
    <row r="18" spans="1:21" s="12" customFormat="1" ht="20.25" customHeight="1">
      <c r="A18" s="84" t="s">
        <v>29</v>
      </c>
      <c r="B18" s="85">
        <v>0</v>
      </c>
      <c r="C18" s="86"/>
      <c r="D18" s="197">
        <f t="shared" si="2"/>
        <v>0</v>
      </c>
      <c r="E18" s="170" t="s">
        <v>29</v>
      </c>
      <c r="F18" s="86"/>
      <c r="G18" s="89"/>
      <c r="H18" s="90" t="s">
        <v>30</v>
      </c>
      <c r="I18" s="91"/>
      <c r="J18" s="92"/>
      <c r="K18" s="200">
        <f t="shared" si="3"/>
        <v>0</v>
      </c>
      <c r="L18" s="197">
        <f>D18-K18</f>
        <v>0</v>
      </c>
      <c r="M18" s="197">
        <f>L18</f>
        <v>0</v>
      </c>
      <c r="N18" s="94" t="s">
        <v>39</v>
      </c>
      <c r="O18" s="95"/>
      <c r="P18" s="96" t="s">
        <v>30</v>
      </c>
      <c r="Q18" s="97"/>
      <c r="R18" s="98" t="s">
        <v>31</v>
      </c>
      <c r="S18" s="99"/>
      <c r="T18" s="13"/>
      <c r="U18" s="13"/>
    </row>
    <row r="19" spans="1:21" s="12" customFormat="1" ht="32.25" hidden="1" customHeight="1">
      <c r="A19" s="167" t="s">
        <v>112</v>
      </c>
      <c r="B19" s="85"/>
      <c r="C19" s="86">
        <v>0</v>
      </c>
      <c r="D19" s="198">
        <f>B19</f>
        <v>0</v>
      </c>
      <c r="E19" s="170" t="s">
        <v>112</v>
      </c>
      <c r="F19" s="86"/>
      <c r="G19" s="89">
        <v>0</v>
      </c>
      <c r="H19" s="90" t="s">
        <v>30</v>
      </c>
      <c r="I19" s="91">
        <v>0</v>
      </c>
      <c r="J19" s="92"/>
      <c r="K19" s="200">
        <f t="shared" si="3"/>
        <v>0</v>
      </c>
      <c r="L19" s="197">
        <f>D19-K19</f>
        <v>0</v>
      </c>
      <c r="M19" s="197">
        <f>L19</f>
        <v>0</v>
      </c>
      <c r="N19" s="126" t="s">
        <v>39</v>
      </c>
      <c r="O19" s="127">
        <f>B19</f>
        <v>0</v>
      </c>
      <c r="P19" s="213" t="s">
        <v>30</v>
      </c>
      <c r="Q19" s="214">
        <v>1</v>
      </c>
      <c r="R19" s="130" t="s">
        <v>31</v>
      </c>
      <c r="S19" s="131">
        <f t="shared" si="1"/>
        <v>0</v>
      </c>
      <c r="T19" s="13"/>
      <c r="U19" s="13"/>
    </row>
    <row r="20" spans="1:21" s="12" customFormat="1" ht="30" hidden="1" customHeight="1">
      <c r="A20" s="167" t="s">
        <v>113</v>
      </c>
      <c r="B20" s="85">
        <v>0</v>
      </c>
      <c r="C20" s="86">
        <v>0</v>
      </c>
      <c r="D20" s="198">
        <f>B20</f>
        <v>0</v>
      </c>
      <c r="E20" s="170" t="s">
        <v>113</v>
      </c>
      <c r="F20" s="86"/>
      <c r="G20" s="89">
        <f t="shared" si="0"/>
        <v>0</v>
      </c>
      <c r="H20" s="90" t="s">
        <v>114</v>
      </c>
      <c r="I20" s="91">
        <v>0</v>
      </c>
      <c r="J20" s="92"/>
      <c r="K20" s="200">
        <f t="shared" si="3"/>
        <v>0</v>
      </c>
      <c r="L20" s="197">
        <f>D20-K20</f>
        <v>0</v>
      </c>
      <c r="M20" s="197">
        <f>L20</f>
        <v>0</v>
      </c>
      <c r="N20" s="94" t="s">
        <v>39</v>
      </c>
      <c r="O20" s="95">
        <f t="shared" ref="O20:O21" si="4">B20</f>
        <v>0</v>
      </c>
      <c r="P20" s="96" t="s">
        <v>30</v>
      </c>
      <c r="Q20" s="97">
        <v>0</v>
      </c>
      <c r="R20" s="98" t="s">
        <v>31</v>
      </c>
      <c r="S20" s="99">
        <f t="shared" si="1"/>
        <v>0</v>
      </c>
      <c r="T20" s="13"/>
      <c r="U20" s="13"/>
    </row>
    <row r="21" spans="1:21" s="12" customFormat="1" ht="30" hidden="1" customHeight="1">
      <c r="A21" s="168" t="s">
        <v>136</v>
      </c>
      <c r="B21" s="156">
        <v>0</v>
      </c>
      <c r="C21" s="86">
        <v>0</v>
      </c>
      <c r="D21" s="198">
        <f>B21</f>
        <v>0</v>
      </c>
      <c r="E21" s="170" t="s">
        <v>136</v>
      </c>
      <c r="F21" s="227"/>
      <c r="G21" s="157">
        <f t="shared" si="0"/>
        <v>0</v>
      </c>
      <c r="H21" s="158" t="s">
        <v>30</v>
      </c>
      <c r="I21" s="91">
        <v>0</v>
      </c>
      <c r="J21" s="92"/>
      <c r="K21" s="200">
        <f t="shared" si="3"/>
        <v>0</v>
      </c>
      <c r="L21" s="201"/>
      <c r="M21" s="201"/>
      <c r="N21" s="94" t="s">
        <v>39</v>
      </c>
      <c r="O21" s="95">
        <f t="shared" si="4"/>
        <v>0</v>
      </c>
      <c r="P21" s="96" t="s">
        <v>30</v>
      </c>
      <c r="Q21" s="97">
        <v>0</v>
      </c>
      <c r="R21" s="98" t="s">
        <v>31</v>
      </c>
      <c r="S21" s="99">
        <f t="shared" si="1"/>
        <v>0</v>
      </c>
      <c r="T21" s="13"/>
      <c r="U21" s="13"/>
    </row>
    <row r="22" spans="1:21" s="12" customFormat="1" ht="24.75" customHeight="1">
      <c r="A22" s="9" t="s">
        <v>2</v>
      </c>
      <c r="B22" s="33"/>
      <c r="C22" s="146">
        <f>C16+C19</f>
        <v>78</v>
      </c>
      <c r="D22" s="33">
        <f>SUM(D16:D21)</f>
        <v>285480</v>
      </c>
      <c r="E22" s="245"/>
      <c r="F22" s="244"/>
      <c r="G22" s="225"/>
      <c r="H22" s="46"/>
      <c r="I22" s="202">
        <f>I16+I19</f>
        <v>72</v>
      </c>
      <c r="J22" s="224"/>
      <c r="K22" s="7">
        <f>SUM(K16:K21)</f>
        <v>263520</v>
      </c>
      <c r="L22" s="7">
        <f>SUM(L16:L20)</f>
        <v>21960</v>
      </c>
      <c r="M22" s="7">
        <f>SUM(M16:M20)</f>
        <v>21960</v>
      </c>
      <c r="N22" s="55"/>
      <c r="O22" s="56"/>
      <c r="P22" s="56"/>
      <c r="Q22" s="56"/>
      <c r="R22" s="56"/>
      <c r="S22" s="57">
        <f>SUM(S16:S20)</f>
        <v>21960</v>
      </c>
      <c r="T22" s="13"/>
      <c r="U22" s="13"/>
    </row>
    <row r="23" spans="1:21" s="12" customFormat="1" ht="18" customHeight="1">
      <c r="A23" s="15" t="s">
        <v>4</v>
      </c>
      <c r="B23" s="32">
        <v>3660</v>
      </c>
      <c r="C23" s="14">
        <v>9</v>
      </c>
      <c r="D23" s="14">
        <f>B23*C23</f>
        <v>32940</v>
      </c>
      <c r="E23" s="253" t="s">
        <v>3</v>
      </c>
      <c r="F23" s="253"/>
      <c r="G23" s="65">
        <v>3660</v>
      </c>
      <c r="H23" s="35" t="s">
        <v>30</v>
      </c>
      <c r="I23" s="68">
        <v>9</v>
      </c>
      <c r="J23" s="31" t="s">
        <v>31</v>
      </c>
      <c r="K23" s="14">
        <f>G23*I23</f>
        <v>32940</v>
      </c>
      <c r="L23" s="34">
        <v>0</v>
      </c>
      <c r="M23" s="14">
        <v>0</v>
      </c>
      <c r="N23" s="58"/>
      <c r="O23" s="59"/>
      <c r="P23" s="59"/>
      <c r="Q23" s="59"/>
      <c r="R23" s="59"/>
      <c r="S23" s="60"/>
      <c r="T23" s="13"/>
      <c r="U23" s="13"/>
    </row>
    <row r="24" spans="1:21" s="6" customFormat="1" ht="18" customHeight="1">
      <c r="A24" s="11"/>
      <c r="B24" s="10"/>
      <c r="C24" s="10"/>
      <c r="D24" s="10"/>
      <c r="E24" s="279" t="s">
        <v>17</v>
      </c>
      <c r="F24" s="280"/>
      <c r="G24" s="66"/>
      <c r="H24" s="36" t="s">
        <v>30</v>
      </c>
      <c r="I24" s="69"/>
      <c r="J24" s="232" t="s">
        <v>31</v>
      </c>
      <c r="K24" s="10">
        <f>G24*I24</f>
        <v>0</v>
      </c>
      <c r="L24" s="10"/>
      <c r="M24" s="10"/>
      <c r="N24" s="53"/>
      <c r="O24" s="54"/>
      <c r="P24" s="54"/>
      <c r="Q24" s="54"/>
      <c r="R24" s="54"/>
      <c r="S24" s="61"/>
      <c r="T24" s="5"/>
      <c r="U24" s="5"/>
    </row>
    <row r="25" spans="1:21" s="6" customFormat="1" ht="18" customHeight="1">
      <c r="A25" s="11"/>
      <c r="B25" s="10"/>
      <c r="C25" s="10"/>
      <c r="D25" s="10"/>
      <c r="E25" s="231" t="s">
        <v>26</v>
      </c>
      <c r="F25" s="232"/>
      <c r="G25" s="66"/>
      <c r="H25" s="36" t="s">
        <v>30</v>
      </c>
      <c r="I25" s="69"/>
      <c r="J25" s="232" t="s">
        <v>31</v>
      </c>
      <c r="K25" s="10">
        <f>G25*I25</f>
        <v>0</v>
      </c>
      <c r="L25" s="10"/>
      <c r="M25" s="10"/>
      <c r="N25" s="53"/>
      <c r="O25" s="54"/>
      <c r="P25" s="54"/>
      <c r="Q25" s="54"/>
      <c r="R25" s="54"/>
      <c r="S25" s="61"/>
      <c r="T25" s="5"/>
      <c r="U25" s="5"/>
    </row>
    <row r="26" spans="1:21" s="6" customFormat="1" ht="18" customHeight="1">
      <c r="A26" s="11"/>
      <c r="B26" s="10"/>
      <c r="C26" s="10"/>
      <c r="D26" s="10"/>
      <c r="E26" s="226" t="s">
        <v>28</v>
      </c>
      <c r="F26" s="227"/>
      <c r="G26" s="66"/>
      <c r="H26" s="36" t="s">
        <v>30</v>
      </c>
      <c r="I26" s="69"/>
      <c r="J26" s="38" t="s">
        <v>31</v>
      </c>
      <c r="K26" s="10">
        <f>G26*I26</f>
        <v>0</v>
      </c>
      <c r="L26" s="10"/>
      <c r="M26" s="10"/>
      <c r="N26" s="53"/>
      <c r="O26" s="54"/>
      <c r="P26" s="54"/>
      <c r="Q26" s="54"/>
      <c r="R26" s="54"/>
      <c r="S26" s="61"/>
      <c r="T26" s="5"/>
      <c r="U26" s="5"/>
    </row>
    <row r="27" spans="1:21" s="4" customFormat="1" ht="18" customHeight="1">
      <c r="A27" s="9" t="s">
        <v>2</v>
      </c>
      <c r="B27" s="8">
        <f>SUM(B23:B26)</f>
        <v>3660</v>
      </c>
      <c r="C27" s="8">
        <f t="shared" ref="C27:D27" si="5">SUM(C23:C26)</f>
        <v>9</v>
      </c>
      <c r="D27" s="8">
        <f t="shared" si="5"/>
        <v>32940</v>
      </c>
      <c r="E27" s="245" t="s">
        <v>2</v>
      </c>
      <c r="F27" s="246"/>
      <c r="G27" s="9">
        <f>SUM(G23:G26)</f>
        <v>3660</v>
      </c>
      <c r="H27" s="46"/>
      <c r="I27" s="46">
        <f>I24</f>
        <v>0</v>
      </c>
      <c r="J27" s="224"/>
      <c r="K27" s="7">
        <f>SUM(K23:K26)</f>
        <v>32940</v>
      </c>
      <c r="L27" s="7">
        <v>0</v>
      </c>
      <c r="M27" s="7">
        <v>0</v>
      </c>
      <c r="N27" s="55"/>
      <c r="O27" s="56"/>
      <c r="P27" s="56"/>
      <c r="Q27" s="56"/>
      <c r="R27" s="56"/>
      <c r="S27" s="57"/>
      <c r="T27" s="5"/>
      <c r="U27" s="5"/>
    </row>
    <row r="28" spans="1:21" s="4" customFormat="1" ht="18" customHeight="1">
      <c r="A28" s="243" t="s">
        <v>1</v>
      </c>
      <c r="B28" s="244"/>
      <c r="C28" s="7">
        <f>C22+C27</f>
        <v>87</v>
      </c>
      <c r="D28" s="7">
        <f>D22+D27</f>
        <v>318420</v>
      </c>
      <c r="E28" s="245" t="s">
        <v>0</v>
      </c>
      <c r="F28" s="246"/>
      <c r="G28" s="244"/>
      <c r="H28" s="172"/>
      <c r="I28" s="172">
        <f>I22+I27</f>
        <v>72</v>
      </c>
      <c r="J28" s="172"/>
      <c r="K28" s="7">
        <f>K22+K27</f>
        <v>296460</v>
      </c>
      <c r="L28" s="7">
        <f t="shared" ref="L28:M28" si="6">L22+L27</f>
        <v>21960</v>
      </c>
      <c r="M28" s="7">
        <f t="shared" si="6"/>
        <v>21960</v>
      </c>
      <c r="N28" s="55"/>
      <c r="O28" s="56"/>
      <c r="P28" s="56"/>
      <c r="Q28" s="56"/>
      <c r="R28" s="56"/>
      <c r="S28" s="57"/>
      <c r="T28" s="5"/>
      <c r="U28" s="5"/>
    </row>
    <row r="29" spans="1:21" s="4" customFormat="1" ht="18" customHeight="1">
      <c r="A29" s="4" t="s">
        <v>18</v>
      </c>
      <c r="D29" s="6"/>
      <c r="L29" s="6"/>
      <c r="M29" s="6"/>
      <c r="N29" s="49"/>
      <c r="O29" s="49"/>
      <c r="P29" s="49"/>
      <c r="Q29" s="49"/>
      <c r="R29" s="49"/>
      <c r="S29" s="50"/>
      <c r="T29" s="5"/>
      <c r="U29" s="5"/>
    </row>
    <row r="30" spans="1:21" ht="24" customHeight="1">
      <c r="A30" s="4" t="s">
        <v>19</v>
      </c>
    </row>
    <row r="31" spans="1:21" ht="18.75" customHeight="1">
      <c r="E31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7:F27"/>
    <mergeCell ref="A28:B28"/>
    <mergeCell ref="E28:G28"/>
    <mergeCell ref="E15:F15"/>
    <mergeCell ref="G15:J15"/>
    <mergeCell ref="E16:F16"/>
    <mergeCell ref="E22:F22"/>
    <mergeCell ref="E23:F23"/>
    <mergeCell ref="E24:F24"/>
  </mergeCells>
  <phoneticPr fontId="3" type="noConversion"/>
  <printOptions horizontalCentered="1"/>
  <pageMargins left="0.24374999999999999" right="3.937007874015748E-2" top="0.44062499999999999" bottom="7.4999999999999997E-2" header="0.39370078740157483" footer="0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10</vt:i4>
      </vt:variant>
    </vt:vector>
  </HeadingPairs>
  <TitlesOfParts>
    <vt:vector size="20" baseType="lpstr">
      <vt:lpstr>체험학습04.28)</vt:lpstr>
      <vt:lpstr>체험학습05.25)</vt:lpstr>
      <vt:lpstr>체험학습05.26)</vt:lpstr>
      <vt:lpstr>체험학습06.13</vt:lpstr>
      <vt:lpstr>체험학습06.14</vt:lpstr>
      <vt:lpstr>체험학습07.17)</vt:lpstr>
      <vt:lpstr>체험학습 10.13(낙안)</vt:lpstr>
      <vt:lpstr>체험학습 11.16(상수도사업소7세)</vt:lpstr>
      <vt:lpstr>체험학습 11.17(상수도사업소 5-6세)</vt:lpstr>
      <vt:lpstr>체험학습 12.19(순천유아교육진흥원)2</vt:lpstr>
      <vt:lpstr>'체험학습 10.13(낙안)'!Print_Area</vt:lpstr>
      <vt:lpstr>'체험학습 11.16(상수도사업소7세)'!Print_Area</vt:lpstr>
      <vt:lpstr>'체험학습 11.17(상수도사업소 5-6세)'!Print_Area</vt:lpstr>
      <vt:lpstr>'체험학습 12.19(순천유아교육진흥원)2'!Print_Area</vt:lpstr>
      <vt:lpstr>'체험학습04.28)'!Print_Area</vt:lpstr>
      <vt:lpstr>'체험학습05.25)'!Print_Area</vt:lpstr>
      <vt:lpstr>'체험학습05.26)'!Print_Area</vt:lpstr>
      <vt:lpstr>체험학습06.13!Print_Area</vt:lpstr>
      <vt:lpstr>체험학습06.14!Print_Area</vt:lpstr>
      <vt:lpstr>'체험학습07.17)'!Print_Area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2017-12-19T02:49:00Z</cp:lastPrinted>
  <dcterms:created xsi:type="dcterms:W3CDTF">2015-06-03T23:49:18Z</dcterms:created>
  <dcterms:modified xsi:type="dcterms:W3CDTF">2017-12-19T06:29:45Z</dcterms:modified>
</cp:coreProperties>
</file>