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90" yWindow="2565" windowWidth="20235" windowHeight="3705" tabRatio="932" activeTab="5"/>
  </bookViews>
  <sheets>
    <sheet name="1.표지" sheetId="20" r:id="rId1"/>
    <sheet name="서식2" sheetId="38" r:id="rId2"/>
    <sheet name="3.총괄표" sheetId="32" r:id="rId3"/>
    <sheet name="4.세입결산명세서" sheetId="56" r:id="rId4"/>
    <sheet name="5.세출결산명세서" sheetId="57" r:id="rId5"/>
    <sheet name="6.불부합조서" sheetId="48" r:id="rId6"/>
    <sheet name="7.법정부담금" sheetId="62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Print_Area" localSheetId="0">'1.표지'!$A$1:$G$30</definedName>
    <definedName name="_xlnm.Print_Area" localSheetId="2">'3.총괄표'!$A$1:$U$31</definedName>
    <definedName name="_xlnm.Print_Area" localSheetId="3">'4.세입결산명세서'!$A$1:$H$87</definedName>
    <definedName name="_xlnm.Print_Area" localSheetId="4">'5.세출결산명세서'!$A$1:$H$151</definedName>
    <definedName name="_xlnm.Print_Area" localSheetId="5">'6.불부합조서'!$A$1:$D$76</definedName>
    <definedName name="_xlnm.Print_Area" localSheetId="6">'7.법정부담금'!$A$1:$P$23</definedName>
    <definedName name="_xlnm.Print_Area" localSheetId="1">서식2!$A$1:$E$27</definedName>
    <definedName name="_xlnm.Print_Titles" localSheetId="3">'4.세입결산명세서'!$4:$5</definedName>
    <definedName name="_xlnm.Print_Titles" localSheetId="4">'5.세출결산명세서'!$4:$5</definedName>
    <definedName name="qq" localSheetId="3">[1]학교명렬!$A$2:$B$50,[1]학교명렬!#REF!</definedName>
    <definedName name="qq" localSheetId="4">[1]학교명렬!$A$2:$B$50,[1]학교명렬!#REF!</definedName>
    <definedName name="qq">[1]학교명렬!$A$2:$B$50,[1]학교명렬!#REF!</definedName>
    <definedName name="ㅁㅁㅁㅁ" localSheetId="3">'[2]2'!#REF!</definedName>
    <definedName name="ㅁㅁㅁㅁ" localSheetId="4">'[2]2'!#REF!</definedName>
    <definedName name="ㅁㅁㅁㅁ">'[2]2'!#REF!</definedName>
    <definedName name="면제" localSheetId="3">'[3]2-7(수정)'!$J$6:$J$19</definedName>
    <definedName name="면제" localSheetId="4">'[3]2-7(수정)'!$J$6:$J$19</definedName>
    <definedName name="면제">'[3]2-7(수정)'!$J$6:$J$19</definedName>
    <definedName name="면제구분" localSheetId="3">'[4]2-7(수정)'!$J$6:$J$19</definedName>
    <definedName name="면제구분" localSheetId="4">'[4]2-7(수정)'!$J$6:$J$19</definedName>
    <definedName name="면제구분">'[4]2-7(수정)'!$J$6:$J$19</definedName>
    <definedName name="면제사유">#REF!</definedName>
    <definedName name="면제사유1" localSheetId="3">'[4]2-7(수정)'!$J$6:$J$19</definedName>
    <definedName name="면제사유1" localSheetId="4">'[4]2-7(수정)'!$J$6:$J$19</definedName>
    <definedName name="면제사유1">'[4]2-7(수정)'!$J$6:$J$19</definedName>
    <definedName name="법인명단">#REF!</definedName>
    <definedName name="법인명렬" localSheetId="3">[6]법인명렬!$B$5:$C$76,[6]법인명렬!$E$4:$F$42</definedName>
    <definedName name="법인명렬" localSheetId="4">[6]법인명렬!$B$5:$C$76,[6]법인명렬!$E$4:$F$42</definedName>
    <definedName name="법인명렬" localSheetId="5">[5]법인명렬!$B$5:$C$76,[5]법인명렬!$E$4:$F$42</definedName>
    <definedName name="법인명렬" localSheetId="1">[5]법인명렬!$B$5:$C$76,[5]법인명렬!$E$4:$F$42</definedName>
    <definedName name="법인명렬">[6]법인명렬!$B$5:$C$76,[6]법인명렬!$E$4:$F$42</definedName>
    <definedName name="법인명렬1">[7]법인명렬!$B$5:$C$76,[7]법인명렬!$E$4:$F$42</definedName>
    <definedName name="부서명">#REF!</definedName>
    <definedName name="부서명1">'[2]5'!$K$7:$K$21</definedName>
    <definedName name="수업료급지">#REF!</definedName>
    <definedName name="수업료급지1" localSheetId="3">'[2]1'!#REF!</definedName>
    <definedName name="수업료급지1" localSheetId="4">'[2]1'!#REF!</definedName>
    <definedName name="수업료급지1">'[2]1'!#REF!</definedName>
    <definedName name="학교명력1" localSheetId="3">'[2]2'!#REF!</definedName>
    <definedName name="학교명력1" localSheetId="4">'[2]2'!#REF!</definedName>
    <definedName name="학교명력1">'[2]2'!#REF!</definedName>
    <definedName name="학교명렬" localSheetId="3">[8]학교별!$A$6:$B$56,[8]학교별!#REF!</definedName>
    <definedName name="학교명렬" localSheetId="4">[8]학교별!$A$6:$B$56,[8]학교별!#REF!</definedName>
    <definedName name="학교명렬">[8]학교별!$A$6:$B$56,[8]학교별!#REF!</definedName>
  </definedNames>
  <calcPr calcId="145621"/>
</workbook>
</file>

<file path=xl/calcChain.xml><?xml version="1.0" encoding="utf-8"?>
<calcChain xmlns="http://schemas.openxmlformats.org/spreadsheetml/2006/main">
  <c r="R21" i="32" l="1"/>
  <c r="Q24" i="32"/>
  <c r="Q22" i="32"/>
  <c r="Q21" i="32"/>
  <c r="Q19" i="32"/>
  <c r="Q18" i="32"/>
  <c r="H119" i="57" l="1"/>
  <c r="H121" i="57"/>
  <c r="E59" i="57" l="1"/>
  <c r="E63" i="57" l="1"/>
  <c r="E73" i="57"/>
  <c r="E7" i="56"/>
  <c r="E66" i="56" l="1"/>
  <c r="E65" i="56" l="1"/>
  <c r="E25" i="56"/>
  <c r="F29" i="56"/>
  <c r="M9" i="62" l="1"/>
  <c r="M10" i="62"/>
  <c r="M11" i="62"/>
  <c r="M12" i="62"/>
  <c r="M13" i="62"/>
  <c r="M14" i="62"/>
  <c r="M15" i="62"/>
  <c r="M16" i="62"/>
  <c r="M17" i="62"/>
  <c r="M18" i="62"/>
  <c r="M19" i="62"/>
  <c r="O20" i="62"/>
  <c r="L20" i="62"/>
  <c r="D20" i="62"/>
  <c r="E20" i="62"/>
  <c r="F20" i="62"/>
  <c r="G20" i="62"/>
  <c r="H20" i="62"/>
  <c r="J20" i="62"/>
  <c r="C20" i="62"/>
  <c r="P19" i="62"/>
  <c r="I19" i="62"/>
  <c r="P18" i="62"/>
  <c r="I18" i="62"/>
  <c r="K18" i="62" s="1"/>
  <c r="N18" i="62" s="1"/>
  <c r="P17" i="62"/>
  <c r="I17" i="62"/>
  <c r="P16" i="62"/>
  <c r="I16" i="62"/>
  <c r="P15" i="62"/>
  <c r="I15" i="62"/>
  <c r="K15" i="62" s="1"/>
  <c r="N15" i="62" s="1"/>
  <c r="P14" i="62"/>
  <c r="I14" i="62"/>
  <c r="P13" i="62"/>
  <c r="I13" i="62"/>
  <c r="K13" i="62" s="1"/>
  <c r="N13" i="62" s="1"/>
  <c r="P12" i="62"/>
  <c r="I12" i="62"/>
  <c r="P11" i="62"/>
  <c r="I11" i="62"/>
  <c r="K11" i="62" s="1"/>
  <c r="N11" i="62" s="1"/>
  <c r="P10" i="62"/>
  <c r="I10" i="62"/>
  <c r="P9" i="62"/>
  <c r="I9" i="62"/>
  <c r="P8" i="62"/>
  <c r="I8" i="62"/>
  <c r="K8" i="62" s="1"/>
  <c r="N8" i="62" s="1"/>
  <c r="M8" i="62" l="1"/>
  <c r="I20" i="62"/>
  <c r="K19" i="62"/>
  <c r="N19" i="62" s="1"/>
  <c r="K10" i="62"/>
  <c r="N10" i="62" s="1"/>
  <c r="K17" i="62"/>
  <c r="N17" i="62" s="1"/>
  <c r="K12" i="62"/>
  <c r="N12" i="62" s="1"/>
  <c r="K9" i="62"/>
  <c r="N9" i="62" s="1"/>
  <c r="K16" i="62"/>
  <c r="N16" i="62" s="1"/>
  <c r="K14" i="62"/>
  <c r="N14" i="62" s="1"/>
  <c r="N20" i="62" l="1"/>
  <c r="M20" i="62"/>
  <c r="D19" i="48" l="1"/>
  <c r="H99" i="57"/>
  <c r="H86" i="57"/>
  <c r="H70" i="57"/>
  <c r="H19" i="57"/>
  <c r="H57" i="57"/>
  <c r="H47" i="57" l="1"/>
  <c r="H44" i="57"/>
  <c r="F33" i="57"/>
  <c r="H32" i="57"/>
  <c r="H26" i="57"/>
  <c r="H49" i="56" l="1"/>
  <c r="H31" i="56"/>
  <c r="D25" i="56"/>
  <c r="E135" i="57" l="1"/>
  <c r="D135" i="57"/>
  <c r="F137" i="57"/>
  <c r="D73" i="57" l="1"/>
  <c r="F120" i="57"/>
  <c r="F122" i="57"/>
  <c r="F87" i="57"/>
  <c r="H112" i="57"/>
  <c r="F100" i="57"/>
  <c r="F113" i="57"/>
  <c r="D7" i="56"/>
  <c r="D39" i="56"/>
  <c r="D53" i="56"/>
  <c r="D65" i="56"/>
  <c r="H84" i="56"/>
  <c r="F72" i="56"/>
  <c r="F55" i="56"/>
  <c r="F13" i="56"/>
  <c r="F12" i="56"/>
  <c r="E39" i="56" l="1"/>
  <c r="F39" i="56" s="1"/>
  <c r="U20" i="32"/>
  <c r="U21" i="32"/>
  <c r="R28" i="32"/>
  <c r="S28" i="32"/>
  <c r="F18" i="32"/>
  <c r="F20" i="32"/>
  <c r="F16" i="32"/>
  <c r="E14" i="32"/>
  <c r="E28" i="32" s="1"/>
  <c r="D14" i="32"/>
  <c r="D28" i="32" s="1"/>
  <c r="J16" i="32"/>
  <c r="J17" i="32"/>
  <c r="J18" i="32"/>
  <c r="J19" i="32"/>
  <c r="J20" i="32"/>
  <c r="J21" i="32"/>
  <c r="I14" i="32"/>
  <c r="H14" i="32"/>
  <c r="H28" i="32" s="1"/>
  <c r="F150" i="57"/>
  <c r="E149" i="57"/>
  <c r="E148" i="57" s="1"/>
  <c r="D149" i="57"/>
  <c r="D148" i="57" s="1"/>
  <c r="F147" i="57"/>
  <c r="F146" i="57"/>
  <c r="F145" i="57"/>
  <c r="F144" i="57"/>
  <c r="E143" i="57"/>
  <c r="D143" i="57"/>
  <c r="D142" i="57" s="1"/>
  <c r="F141" i="57"/>
  <c r="E140" i="57"/>
  <c r="D140" i="57"/>
  <c r="D139" i="57" s="1"/>
  <c r="F138" i="57"/>
  <c r="F136" i="57"/>
  <c r="D134" i="57"/>
  <c r="F133" i="57"/>
  <c r="E132" i="57"/>
  <c r="E131" i="57" s="1"/>
  <c r="D132" i="57"/>
  <c r="D131" i="57" s="1"/>
  <c r="F130" i="57"/>
  <c r="F129" i="57"/>
  <c r="F128" i="57"/>
  <c r="E127" i="57"/>
  <c r="D127" i="57"/>
  <c r="D126" i="57" s="1"/>
  <c r="F124" i="57"/>
  <c r="F74" i="57"/>
  <c r="E72" i="57"/>
  <c r="D72" i="57"/>
  <c r="F71" i="57"/>
  <c r="F64" i="57"/>
  <c r="E58" i="57"/>
  <c r="F62" i="57"/>
  <c r="F61" i="57"/>
  <c r="F60" i="57"/>
  <c r="D59" i="57"/>
  <c r="F59" i="57" s="1"/>
  <c r="F48" i="57"/>
  <c r="F45" i="57"/>
  <c r="F41" i="57"/>
  <c r="H40" i="57"/>
  <c r="F36" i="57"/>
  <c r="F35" i="57"/>
  <c r="F34" i="57"/>
  <c r="F28" i="57"/>
  <c r="E27" i="57"/>
  <c r="D27" i="57"/>
  <c r="F24" i="57"/>
  <c r="F23" i="57"/>
  <c r="H22" i="57"/>
  <c r="F20" i="57"/>
  <c r="F17" i="57"/>
  <c r="F16" i="57"/>
  <c r="E15" i="57"/>
  <c r="D15" i="57"/>
  <c r="H13" i="57"/>
  <c r="F12" i="57"/>
  <c r="F11" i="57"/>
  <c r="F10" i="57"/>
  <c r="H9" i="57"/>
  <c r="F8" i="57"/>
  <c r="E7" i="57"/>
  <c r="D7" i="57"/>
  <c r="D6" i="57" s="1"/>
  <c r="F86" i="56"/>
  <c r="F85" i="56"/>
  <c r="H71" i="56"/>
  <c r="F66" i="56"/>
  <c r="F64" i="56"/>
  <c r="F63" i="56"/>
  <c r="F62" i="56"/>
  <c r="F61" i="56"/>
  <c r="E60" i="56"/>
  <c r="D60" i="56"/>
  <c r="F59" i="56"/>
  <c r="E58" i="56"/>
  <c r="D58" i="56"/>
  <c r="D57" i="56" s="1"/>
  <c r="F56" i="56"/>
  <c r="F54" i="56"/>
  <c r="E53" i="56"/>
  <c r="E52" i="56" s="1"/>
  <c r="D52" i="56"/>
  <c r="F51" i="56"/>
  <c r="F50" i="56"/>
  <c r="F45" i="56"/>
  <c r="E44" i="56"/>
  <c r="E43" i="56" s="1"/>
  <c r="D44" i="56"/>
  <c r="D43" i="56" s="1"/>
  <c r="F42" i="56"/>
  <c r="F40" i="56"/>
  <c r="F37" i="56"/>
  <c r="F36" i="56"/>
  <c r="F35" i="56"/>
  <c r="F34" i="56"/>
  <c r="E33" i="56"/>
  <c r="E32" i="56" s="1"/>
  <c r="D33" i="56"/>
  <c r="D32" i="56" s="1"/>
  <c r="F28" i="56"/>
  <c r="F27" i="56"/>
  <c r="F26" i="56"/>
  <c r="E24" i="56"/>
  <c r="D24" i="56"/>
  <c r="F23" i="56"/>
  <c r="E22" i="56"/>
  <c r="E21" i="56" s="1"/>
  <c r="D22" i="56"/>
  <c r="F20" i="56"/>
  <c r="F19" i="56"/>
  <c r="F18" i="56"/>
  <c r="F17" i="56"/>
  <c r="F16" i="56"/>
  <c r="E15" i="56"/>
  <c r="D15" i="56"/>
  <c r="F14" i="56"/>
  <c r="F11" i="56"/>
  <c r="F10" i="56"/>
  <c r="F9" i="56"/>
  <c r="F8" i="56"/>
  <c r="C15" i="48"/>
  <c r="B15" i="48"/>
  <c r="D14" i="48"/>
  <c r="D13" i="48"/>
  <c r="C8" i="48"/>
  <c r="U15" i="32"/>
  <c r="U16" i="32"/>
  <c r="U17" i="32"/>
  <c r="U18" i="32"/>
  <c r="U19" i="32"/>
  <c r="U22" i="32"/>
  <c r="U23" i="32"/>
  <c r="U24" i="32"/>
  <c r="U25" i="32"/>
  <c r="U26" i="32"/>
  <c r="U27" i="32"/>
  <c r="O28" i="32"/>
  <c r="P28" i="32"/>
  <c r="Q28" i="32"/>
  <c r="T28" i="32"/>
  <c r="N28" i="32"/>
  <c r="M28" i="32"/>
  <c r="P29" i="32" s="1"/>
  <c r="J23" i="32"/>
  <c r="J24" i="32"/>
  <c r="J25" i="32"/>
  <c r="J26" i="32"/>
  <c r="J27" i="32"/>
  <c r="J22" i="32"/>
  <c r="J15" i="32"/>
  <c r="J11" i="32"/>
  <c r="J12" i="32"/>
  <c r="J13" i="32"/>
  <c r="J10" i="32"/>
  <c r="J9" i="32"/>
  <c r="F26" i="32"/>
  <c r="F23" i="32"/>
  <c r="F24" i="32"/>
  <c r="F25" i="32"/>
  <c r="F22" i="32"/>
  <c r="F11" i="32"/>
  <c r="F12" i="32"/>
  <c r="F13" i="32"/>
  <c r="F10" i="32"/>
  <c r="F9" i="32"/>
  <c r="I28" i="32"/>
  <c r="D38" i="56"/>
  <c r="F73" i="57" l="1"/>
  <c r="F22" i="56"/>
  <c r="F15" i="56"/>
  <c r="E6" i="56"/>
  <c r="F58" i="56"/>
  <c r="M29" i="32"/>
  <c r="F135" i="57"/>
  <c r="F27" i="57"/>
  <c r="F140" i="57"/>
  <c r="D14" i="57"/>
  <c r="F7" i="57"/>
  <c r="E139" i="57"/>
  <c r="F139" i="57" s="1"/>
  <c r="E38" i="56"/>
  <c r="F38" i="56" s="1"/>
  <c r="F32" i="56"/>
  <c r="F53" i="56"/>
  <c r="F43" i="56"/>
  <c r="E57" i="56"/>
  <c r="F33" i="56"/>
  <c r="F7" i="56"/>
  <c r="J14" i="32"/>
  <c r="J28" i="32" s="1"/>
  <c r="D15" i="48"/>
  <c r="F25" i="56"/>
  <c r="F65" i="56"/>
  <c r="E6" i="57"/>
  <c r="F6" i="57" s="1"/>
  <c r="F15" i="57"/>
  <c r="E14" i="57"/>
  <c r="F72" i="57"/>
  <c r="F132" i="57"/>
  <c r="F14" i="32"/>
  <c r="F28" i="32" s="1"/>
  <c r="D6" i="56"/>
  <c r="F24" i="56"/>
  <c r="F127" i="57"/>
  <c r="F143" i="57"/>
  <c r="F52" i="56"/>
  <c r="F131" i="57"/>
  <c r="F148" i="57"/>
  <c r="F44" i="56"/>
  <c r="F60" i="56"/>
  <c r="E142" i="57"/>
  <c r="U28" i="32"/>
  <c r="U29" i="32" s="1"/>
  <c r="E126" i="57"/>
  <c r="F126" i="57" s="1"/>
  <c r="E134" i="57"/>
  <c r="F134" i="57" s="1"/>
  <c r="F149" i="57"/>
  <c r="D21" i="56"/>
  <c r="F21" i="56" s="1"/>
  <c r="F6" i="56" l="1"/>
  <c r="D87" i="56"/>
  <c r="F14" i="57"/>
  <c r="E87" i="56"/>
  <c r="F57" i="56"/>
  <c r="E151" i="57"/>
  <c r="F142" i="57"/>
  <c r="F87" i="56" l="1"/>
  <c r="D65" i="57" l="1"/>
  <c r="F65" i="57" l="1"/>
  <c r="D63" i="57"/>
  <c r="D58" i="57" l="1"/>
  <c r="F63" i="57"/>
  <c r="F58" i="57" l="1"/>
  <c r="D151" i="57"/>
  <c r="F151" i="57" s="1"/>
</calcChain>
</file>

<file path=xl/comments1.xml><?xml version="1.0" encoding="utf-8"?>
<comments xmlns="http://schemas.openxmlformats.org/spreadsheetml/2006/main">
  <authors>
    <author>Administrator</author>
  </authors>
  <commentList>
    <comment ref="C18" authorId="0">
      <text>
        <r>
          <rPr>
            <b/>
            <sz val="14"/>
            <color indexed="81"/>
            <rFont val="돋움"/>
            <family val="3"/>
            <charset val="129"/>
          </rPr>
          <t>이사회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심의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의결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날짜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입력</t>
        </r>
      </text>
    </comment>
  </commentList>
</comments>
</file>

<file path=xl/comments2.xml><?xml version="1.0" encoding="utf-8"?>
<comments xmlns="http://schemas.openxmlformats.org/spreadsheetml/2006/main">
  <authors>
    <author>user</author>
    <author>Administrator</author>
  </authors>
  <commentList>
    <comment ref="M29" authorId="0">
      <text>
        <r>
          <rPr>
            <b/>
            <sz val="9"/>
            <color indexed="81"/>
            <rFont val="돋움"/>
            <family val="3"/>
            <charset val="129"/>
          </rPr>
          <t>일치여부</t>
        </r>
      </text>
    </comment>
    <comment ref="P29" authorId="1">
      <text>
        <r>
          <rPr>
            <b/>
            <sz val="10"/>
            <color indexed="81"/>
            <rFont val="돋움"/>
            <family val="3"/>
            <charset val="129"/>
          </rPr>
          <t>일치여부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9" authorId="1">
      <text>
        <r>
          <rPr>
            <b/>
            <sz val="9"/>
            <color indexed="81"/>
            <rFont val="돋움"/>
            <family val="3"/>
            <charset val="129"/>
          </rPr>
          <t>일치여부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C26" authorId="0">
      <text>
        <r>
          <rPr>
            <b/>
            <sz val="9"/>
            <color indexed="81"/>
            <rFont val="돋움"/>
            <family val="3"/>
            <charset val="129"/>
          </rPr>
          <t>수익용기본재산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주식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채권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투자수입은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기본재산수입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기타수입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계상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B8" authorId="0">
      <text>
        <r>
          <rPr>
            <sz val="9"/>
            <color indexed="81"/>
            <rFont val="맑은 고딕"/>
            <family val="3"/>
            <charset val="129"/>
          </rPr>
          <t>음영부분만 입력!!</t>
        </r>
      </text>
    </comment>
  </commentList>
</comments>
</file>

<file path=xl/sharedStrings.xml><?xml version="1.0" encoding="utf-8"?>
<sst xmlns="http://schemas.openxmlformats.org/spreadsheetml/2006/main" count="465" uniqueCount="410">
  <si>
    <t>사업수입</t>
  </si>
  <si>
    <t>물품매각대</t>
  </si>
  <si>
    <t>계</t>
  </si>
  <si>
    <t>계</t>
    <phoneticPr fontId="10" type="noConversion"/>
  </si>
  <si>
    <t>관</t>
    <phoneticPr fontId="10" type="noConversion"/>
  </si>
  <si>
    <t>항</t>
    <phoneticPr fontId="10" type="noConversion"/>
  </si>
  <si>
    <t>목</t>
    <phoneticPr fontId="10" type="noConversion"/>
  </si>
  <si>
    <t>과           목</t>
    <phoneticPr fontId="10" type="noConversion"/>
  </si>
  <si>
    <t>구분</t>
    <phoneticPr fontId="10" type="noConversion"/>
  </si>
  <si>
    <t>1. 세 입</t>
  </si>
  <si>
    <t>2. 세 출</t>
  </si>
  <si>
    <t>(항 별)</t>
  </si>
  <si>
    <t>예산액</t>
  </si>
  <si>
    <t>(A)</t>
  </si>
  <si>
    <t>(B)</t>
  </si>
  <si>
    <t>비교증감</t>
  </si>
  <si>
    <t>(A-B)</t>
  </si>
  <si>
    <t>과 목</t>
  </si>
  <si>
    <t>기본재산수입</t>
  </si>
  <si>
    <t>이사회비</t>
  </si>
  <si>
    <t>재산매각대</t>
  </si>
  <si>
    <t>인 건 비</t>
  </si>
  <si>
    <t>수 용 비</t>
  </si>
  <si>
    <t>투자수입</t>
  </si>
  <si>
    <t>시 설 비</t>
  </si>
  <si>
    <t>과년도수입</t>
  </si>
  <si>
    <t>재산관리비</t>
  </si>
  <si>
    <t>기부원조금</t>
  </si>
  <si>
    <t>투 자 비</t>
  </si>
  <si>
    <t>차 입 금</t>
  </si>
  <si>
    <t>과년도지출</t>
  </si>
  <si>
    <t>부채상환금</t>
  </si>
  <si>
    <t>예금이자</t>
  </si>
  <si>
    <t>장 학 금</t>
  </si>
  <si>
    <t>잡 수 입</t>
  </si>
  <si>
    <t>제 지 출</t>
  </si>
  <si>
    <t>예 비 비</t>
  </si>
  <si>
    <t>합 계</t>
  </si>
  <si>
    <t>(법정부담금)
①</t>
    <phoneticPr fontId="10" type="noConversion"/>
  </si>
  <si>
    <t>법정부담금</t>
    <phoneticPr fontId="10" type="noConversion"/>
  </si>
  <si>
    <t>학교운영비</t>
    <phoneticPr fontId="10" type="noConversion"/>
  </si>
  <si>
    <t>법인세 환급금</t>
    <phoneticPr fontId="10" type="noConversion"/>
  </si>
  <si>
    <t>유지경영학교별</t>
    <phoneticPr fontId="4" type="noConversion"/>
  </si>
  <si>
    <t>학교회계에서 발생한
법인세환급금</t>
    <phoneticPr fontId="4" type="noConversion"/>
  </si>
  <si>
    <t>계</t>
    <phoneticPr fontId="4" type="noConversion"/>
  </si>
  <si>
    <t xml:space="preserve">    * 유지경영학교별 학교회계 전출금 세부내역</t>
    <phoneticPr fontId="10" type="noConversion"/>
  </si>
  <si>
    <t>(단위 : 원)</t>
    <phoneticPr fontId="10" type="noConversion"/>
  </si>
  <si>
    <t>연금부담금</t>
  </si>
  <si>
    <t>건강보험부담금</t>
  </si>
  <si>
    <t>재해보상부담금</t>
  </si>
  <si>
    <t>교원</t>
  </si>
  <si>
    <t>경영학교명</t>
    <phoneticPr fontId="2" type="noConversion"/>
  </si>
  <si>
    <t>사무직원</t>
    <phoneticPr fontId="2" type="noConversion"/>
  </si>
  <si>
    <t>순</t>
    <phoneticPr fontId="2" type="noConversion"/>
  </si>
  <si>
    <t>비율
(%)</t>
    <phoneticPr fontId="2" type="noConversion"/>
  </si>
  <si>
    <t>법인명 :</t>
    <phoneticPr fontId="10" type="noConversion"/>
  </si>
  <si>
    <t xml:space="preserve">법인명 : </t>
    <phoneticPr fontId="2" type="noConversion"/>
  </si>
  <si>
    <t>&lt;서식 2&gt;</t>
  </si>
  <si>
    <t>&lt;차인잔액 세부내역&gt;</t>
  </si>
  <si>
    <t>&lt;서식 1&gt;</t>
    <phoneticPr fontId="10" type="noConversion"/>
  </si>
  <si>
    <t>결산액</t>
    <phoneticPr fontId="10" type="noConversion"/>
  </si>
  <si>
    <t>최종</t>
    <phoneticPr fontId="10" type="noConversion"/>
  </si>
  <si>
    <t>(단위:원)</t>
    <phoneticPr fontId="10" type="noConversion"/>
  </si>
  <si>
    <r>
      <t>(</t>
    </r>
    <r>
      <rPr>
        <b/>
        <sz val="12"/>
        <color indexed="10"/>
        <rFont val="돋움"/>
        <family val="3"/>
        <charset val="129"/>
      </rPr>
      <t>단위: 원)</t>
    </r>
    <phoneticPr fontId="10" type="noConversion"/>
  </si>
  <si>
    <t>비교 증감
(A-B)</t>
    <phoneticPr fontId="10" type="noConversion"/>
  </si>
  <si>
    <t>1. 재산수입</t>
    <phoneticPr fontId="10" type="noConversion"/>
  </si>
  <si>
    <t>1. 기본재산수입</t>
    <phoneticPr fontId="10" type="noConversion"/>
  </si>
  <si>
    <t>1. 대지료</t>
    <phoneticPr fontId="10" type="noConversion"/>
  </si>
  <si>
    <t>2. 대가료</t>
    <phoneticPr fontId="10" type="noConversion"/>
  </si>
  <si>
    <t>3. 임야수입</t>
    <phoneticPr fontId="10" type="noConversion"/>
  </si>
  <si>
    <t>2. 재산매각대</t>
    <phoneticPr fontId="10" type="noConversion"/>
  </si>
  <si>
    <t>1. 토지매각대</t>
    <phoneticPr fontId="10" type="noConversion"/>
  </si>
  <si>
    <t>2. 건물매각대</t>
    <phoneticPr fontId="10" type="noConversion"/>
  </si>
  <si>
    <t>3. 임야매각대</t>
    <phoneticPr fontId="10" type="noConversion"/>
  </si>
  <si>
    <t>5. 기타재산매각대</t>
    <phoneticPr fontId="10" type="noConversion"/>
  </si>
  <si>
    <t>2. 사업수입</t>
    <phoneticPr fontId="10" type="noConversion"/>
  </si>
  <si>
    <t>1. 사업수입</t>
    <phoneticPr fontId="10" type="noConversion"/>
  </si>
  <si>
    <t>3. 투자수입</t>
    <phoneticPr fontId="10" type="noConversion"/>
  </si>
  <si>
    <t>1. 투자수입</t>
    <phoneticPr fontId="10" type="noConversion"/>
  </si>
  <si>
    <t>1. 배당금</t>
    <phoneticPr fontId="10" type="noConversion"/>
  </si>
  <si>
    <t>2. 국채상환금</t>
    <phoneticPr fontId="10" type="noConversion"/>
  </si>
  <si>
    <t>3. 국채이자수입</t>
    <phoneticPr fontId="10" type="noConversion"/>
  </si>
  <si>
    <t>4. 과년도 수입</t>
    <phoneticPr fontId="10" type="noConversion"/>
  </si>
  <si>
    <t>1. 과년도 수입</t>
    <phoneticPr fontId="10" type="noConversion"/>
  </si>
  <si>
    <t>2. 불용재산매각수입</t>
    <phoneticPr fontId="10" type="noConversion"/>
  </si>
  <si>
    <t>3. 사업수입</t>
    <phoneticPr fontId="10" type="noConversion"/>
  </si>
  <si>
    <t>4. 투자수입</t>
    <phoneticPr fontId="10" type="noConversion"/>
  </si>
  <si>
    <t>5. 이월금</t>
    <phoneticPr fontId="10" type="noConversion"/>
  </si>
  <si>
    <t>1. 전년도이월금</t>
    <phoneticPr fontId="10" type="noConversion"/>
  </si>
  <si>
    <t>1. 전년도잉여금</t>
    <phoneticPr fontId="10" type="noConversion"/>
  </si>
  <si>
    <t>6. 기부원조금</t>
    <phoneticPr fontId="10" type="noConversion"/>
  </si>
  <si>
    <t>1. 기부원조금</t>
    <phoneticPr fontId="10" type="noConversion"/>
  </si>
  <si>
    <t>1. 기부금</t>
    <phoneticPr fontId="10" type="noConversion"/>
  </si>
  <si>
    <t>2. 원조금</t>
    <phoneticPr fontId="10" type="noConversion"/>
  </si>
  <si>
    <t>3. 보조금</t>
    <phoneticPr fontId="10" type="noConversion"/>
  </si>
  <si>
    <t>7. 차입금</t>
    <phoneticPr fontId="10" type="noConversion"/>
  </si>
  <si>
    <t>1. 차입금</t>
    <phoneticPr fontId="10" type="noConversion"/>
  </si>
  <si>
    <t>1. 은행차입</t>
    <phoneticPr fontId="10" type="noConversion"/>
  </si>
  <si>
    <t>2. 개인차입</t>
    <phoneticPr fontId="10" type="noConversion"/>
  </si>
  <si>
    <t>8. 잡수입</t>
    <phoneticPr fontId="10" type="noConversion"/>
  </si>
  <si>
    <t>1. 물품매각대</t>
    <phoneticPr fontId="10" type="noConversion"/>
  </si>
  <si>
    <t>1. 불용물품매각대</t>
    <phoneticPr fontId="10" type="noConversion"/>
  </si>
  <si>
    <t>2. 예금이자</t>
    <phoneticPr fontId="10" type="noConversion"/>
  </si>
  <si>
    <t>1. 정기예금이자</t>
    <phoneticPr fontId="10" type="noConversion"/>
  </si>
  <si>
    <t>2. 신탁예금이자</t>
    <phoneticPr fontId="10" type="noConversion"/>
  </si>
  <si>
    <t>3. 통지예금이자</t>
    <phoneticPr fontId="10" type="noConversion"/>
  </si>
  <si>
    <t>4. 기타예금이자</t>
    <phoneticPr fontId="10" type="noConversion"/>
  </si>
  <si>
    <t>3. 잡수입</t>
    <phoneticPr fontId="10" type="noConversion"/>
  </si>
  <si>
    <t>1. 잡수입</t>
    <phoneticPr fontId="10" type="noConversion"/>
  </si>
  <si>
    <t>2. 변상비</t>
    <phoneticPr fontId="10" type="noConversion"/>
  </si>
  <si>
    <t>3. 위약금</t>
    <phoneticPr fontId="10" type="noConversion"/>
  </si>
  <si>
    <t>세    입    합    계</t>
    <phoneticPr fontId="10" type="noConversion"/>
  </si>
  <si>
    <t>(단위: 원)</t>
    <phoneticPr fontId="10" type="noConversion"/>
  </si>
  <si>
    <t>최종 예산액
(B)
(단위:원)</t>
    <phoneticPr fontId="10" type="noConversion"/>
  </si>
  <si>
    <t>1. 이사회비</t>
    <phoneticPr fontId="10" type="noConversion"/>
  </si>
  <si>
    <t>1. 임원수당</t>
    <phoneticPr fontId="10" type="noConversion"/>
  </si>
  <si>
    <t>2. 회의비</t>
    <phoneticPr fontId="10" type="noConversion"/>
  </si>
  <si>
    <t>3. 업무추진비</t>
    <phoneticPr fontId="10" type="noConversion"/>
  </si>
  <si>
    <t>4. 여비</t>
    <phoneticPr fontId="10" type="noConversion"/>
  </si>
  <si>
    <t>2. 사무비</t>
    <phoneticPr fontId="10" type="noConversion"/>
  </si>
  <si>
    <t>1. 인건비</t>
    <phoneticPr fontId="10" type="noConversion"/>
  </si>
  <si>
    <t>1. 봉급</t>
    <phoneticPr fontId="10" type="noConversion"/>
  </si>
  <si>
    <t>2. 수당</t>
    <phoneticPr fontId="10" type="noConversion"/>
  </si>
  <si>
    <t>3. 잡급</t>
    <phoneticPr fontId="10" type="noConversion"/>
  </si>
  <si>
    <t>5. 퇴직금</t>
    <phoneticPr fontId="10" type="noConversion"/>
  </si>
  <si>
    <t>2. 수용비</t>
    <phoneticPr fontId="10" type="noConversion"/>
  </si>
  <si>
    <t>1. 공공요금</t>
    <phoneticPr fontId="10" type="noConversion"/>
  </si>
  <si>
    <t>2. 연료비</t>
    <phoneticPr fontId="10" type="noConversion"/>
  </si>
  <si>
    <t>3. 차량비</t>
    <phoneticPr fontId="10" type="noConversion"/>
  </si>
  <si>
    <t>4. 비품기계류비</t>
    <phoneticPr fontId="10" type="noConversion"/>
  </si>
  <si>
    <t>5. 수수료 수선비</t>
    <phoneticPr fontId="10" type="noConversion"/>
  </si>
  <si>
    <t>6. 수용재료비</t>
    <phoneticPr fontId="10" type="noConversion"/>
  </si>
  <si>
    <t>7. 인쇄비</t>
    <phoneticPr fontId="10" type="noConversion"/>
  </si>
  <si>
    <t>3. 재산 조성비</t>
    <phoneticPr fontId="10" type="noConversion"/>
  </si>
  <si>
    <t>1. 시설비</t>
    <phoneticPr fontId="10" type="noConversion"/>
  </si>
  <si>
    <t>1. 재산매입비</t>
    <phoneticPr fontId="10" type="noConversion"/>
  </si>
  <si>
    <t>2. 시설비</t>
    <phoneticPr fontId="10" type="noConversion"/>
  </si>
  <si>
    <t>3. 기타시설</t>
    <phoneticPr fontId="10" type="noConversion"/>
  </si>
  <si>
    <t>2. 재산관리비</t>
    <phoneticPr fontId="10" type="noConversion"/>
  </si>
  <si>
    <t>1. 재산유지비</t>
    <phoneticPr fontId="10" type="noConversion"/>
  </si>
  <si>
    <t>4. 전출금</t>
    <phoneticPr fontId="10" type="noConversion"/>
  </si>
  <si>
    <t>1. 전출금</t>
    <phoneticPr fontId="10" type="noConversion"/>
  </si>
  <si>
    <t>5. 투자비</t>
    <phoneticPr fontId="10" type="noConversion"/>
  </si>
  <si>
    <t>1. 투자비</t>
    <phoneticPr fontId="10" type="noConversion"/>
  </si>
  <si>
    <t>1. 주식매입비</t>
    <phoneticPr fontId="10" type="noConversion"/>
  </si>
  <si>
    <t>2. 국채매입비</t>
    <phoneticPr fontId="10" type="noConversion"/>
  </si>
  <si>
    <t>3. 기타투자비</t>
    <phoneticPr fontId="10" type="noConversion"/>
  </si>
  <si>
    <t>6. 과년도 지출</t>
    <phoneticPr fontId="10" type="noConversion"/>
  </si>
  <si>
    <t>1. 과년도 지출</t>
    <phoneticPr fontId="10" type="noConversion"/>
  </si>
  <si>
    <t>1. 과년도지출</t>
    <phoneticPr fontId="10" type="noConversion"/>
  </si>
  <si>
    <t>7. 상환금</t>
    <phoneticPr fontId="10" type="noConversion"/>
  </si>
  <si>
    <t>1. 부채상환금</t>
    <phoneticPr fontId="10" type="noConversion"/>
  </si>
  <si>
    <t>1. 원금상환금</t>
    <phoneticPr fontId="10" type="noConversion"/>
  </si>
  <si>
    <t>8. 수혜금</t>
    <phoneticPr fontId="10" type="noConversion"/>
  </si>
  <si>
    <t>1. 장학금</t>
    <phoneticPr fontId="10" type="noConversion"/>
  </si>
  <si>
    <t>9. 잡지출</t>
    <phoneticPr fontId="10" type="noConversion"/>
  </si>
  <si>
    <t>1. 제지출</t>
    <phoneticPr fontId="10" type="noConversion"/>
  </si>
  <si>
    <t>1. 보상금</t>
    <phoneticPr fontId="10" type="noConversion"/>
  </si>
  <si>
    <t>2. 사례금</t>
    <phoneticPr fontId="10" type="noConversion"/>
  </si>
  <si>
    <t>3. 소송비</t>
    <phoneticPr fontId="10" type="noConversion"/>
  </si>
  <si>
    <t>4. 기타제지출</t>
    <phoneticPr fontId="10" type="noConversion"/>
  </si>
  <si>
    <t>10. 예비비</t>
    <phoneticPr fontId="10" type="noConversion"/>
  </si>
  <si>
    <t>1. 예비비</t>
    <phoneticPr fontId="10" type="noConversion"/>
  </si>
  <si>
    <t>세    출    합    계</t>
    <phoneticPr fontId="10" type="noConversion"/>
  </si>
  <si>
    <t>결 산 액
(A)
(단위: 원)</t>
    <phoneticPr fontId="10" type="noConversion"/>
  </si>
  <si>
    <t>최종예산액
(B)
(단위: 원)</t>
    <phoneticPr fontId="10" type="noConversion"/>
  </si>
  <si>
    <t>법인회계 세입(잡수입)</t>
    <phoneticPr fontId="10" type="noConversion"/>
  </si>
  <si>
    <t>법인회계 세출(학교회계 전출금)</t>
    <phoneticPr fontId="10" type="noConversion"/>
  </si>
  <si>
    <t xml:space="preserve"> (단위 : 원)</t>
  </si>
  <si>
    <t>결산잔액</t>
  </si>
  <si>
    <t>금융기관 잔액</t>
  </si>
  <si>
    <t>차   액</t>
  </si>
  <si>
    <t>비    고</t>
  </si>
  <si>
    <t>(1-2)</t>
  </si>
  <si>
    <t>3. 사유</t>
    <phoneticPr fontId="10" type="noConversion"/>
  </si>
  <si>
    <t>위의 내용은 사실과 틀림없음을 확인함.</t>
  </si>
  <si>
    <t>시설사업비</t>
    <phoneticPr fontId="10" type="noConversion"/>
  </si>
  <si>
    <t>&lt;서식 10&gt;</t>
    <phoneticPr fontId="10" type="noConversion"/>
  </si>
  <si>
    <t>(1)</t>
    <phoneticPr fontId="10" type="noConversion"/>
  </si>
  <si>
    <t>(2)</t>
    <phoneticPr fontId="10" type="noConversion"/>
  </si>
  <si>
    <t>구 분</t>
    <phoneticPr fontId="10" type="noConversion"/>
  </si>
  <si>
    <t>합 계</t>
    <phoneticPr fontId="10" type="noConversion"/>
  </si>
  <si>
    <t>세 입 (A)</t>
    <phoneticPr fontId="10" type="noConversion"/>
  </si>
  <si>
    <t>세 출 (B)</t>
    <phoneticPr fontId="10" type="noConversion"/>
  </si>
  <si>
    <t>합 계(A-B)</t>
    <phoneticPr fontId="10" type="noConversion"/>
  </si>
  <si>
    <t>1. 불부합 내역                                                </t>
    <phoneticPr fontId="10" type="noConversion"/>
  </si>
  <si>
    <t>2. 결산잔액내역                                               </t>
    <phoneticPr fontId="10" type="noConversion"/>
  </si>
  <si>
    <t>(단위 : 원)</t>
    <phoneticPr fontId="2" type="noConversion"/>
  </si>
  <si>
    <t>예금잔액  불부합  조서</t>
    <phoneticPr fontId="10" type="noConversion"/>
  </si>
  <si>
    <t>&lt;서식 3&gt;</t>
    <phoneticPr fontId="10" type="noConversion"/>
  </si>
  <si>
    <t>&lt;서식 4&gt;</t>
    <phoneticPr fontId="10" type="noConversion"/>
  </si>
  <si>
    <t>&lt;서식 5&gt;</t>
    <phoneticPr fontId="10" type="noConversion"/>
  </si>
  <si>
    <r>
      <t xml:space="preserve">산     출      기      초 
</t>
    </r>
    <r>
      <rPr>
        <b/>
        <sz val="10"/>
        <rFont val="돋움"/>
        <family val="3"/>
        <charset val="129"/>
      </rPr>
      <t xml:space="preserve">   (단위 : 원)</t>
    </r>
    <phoneticPr fontId="10" type="noConversion"/>
  </si>
  <si>
    <t>4. 예금이자수입</t>
    <phoneticPr fontId="10" type="noConversion"/>
  </si>
  <si>
    <t>1. 수익용기본재산 정기예금 이자 수입</t>
    <phoneticPr fontId="10" type="noConversion"/>
  </si>
  <si>
    <t>4. 현금처분대</t>
    <phoneticPr fontId="10" type="noConversion"/>
  </si>
  <si>
    <r>
      <t xml:space="preserve">산     출      기      초 
  </t>
    </r>
    <r>
      <rPr>
        <b/>
        <sz val="10"/>
        <rFont val="돋움"/>
        <family val="3"/>
        <charset val="129"/>
      </rPr>
      <t xml:space="preserve"> (단위 : 원)</t>
    </r>
    <phoneticPr fontId="10" type="noConversion"/>
  </si>
  <si>
    <t>증감
(D-F)</t>
    <phoneticPr fontId="2" type="noConversion"/>
  </si>
  <si>
    <t>정규직원</t>
    <phoneticPr fontId="2" type="noConversion"/>
  </si>
  <si>
    <t xml:space="preserve">기간제교원 </t>
    <phoneticPr fontId="2" type="noConversion"/>
  </si>
  <si>
    <t>합계
(C=A+B)</t>
    <phoneticPr fontId="2" type="noConversion"/>
  </si>
  <si>
    <t>소계</t>
    <phoneticPr fontId="2" type="noConversion"/>
  </si>
  <si>
    <r>
      <t xml:space="preserve">기간제교원 
4대보험
</t>
    </r>
    <r>
      <rPr>
        <b/>
        <sz val="11"/>
        <color indexed="10"/>
        <rFont val="돋움"/>
        <family val="3"/>
        <charset val="129"/>
      </rPr>
      <t>(법인에서 인건비 지급하는 사무직원 포함)
(B)</t>
    </r>
    <phoneticPr fontId="2" type="noConversion"/>
  </si>
  <si>
    <t>교원</t>
    <phoneticPr fontId="2" type="noConversion"/>
  </si>
  <si>
    <r>
      <rPr>
        <b/>
        <sz val="10"/>
        <rFont val="돋움"/>
        <family val="3"/>
        <charset val="129"/>
      </rPr>
      <t>결 산 액</t>
    </r>
    <r>
      <rPr>
        <sz val="10"/>
        <rFont val="돋움"/>
        <family val="3"/>
        <charset val="129"/>
      </rPr>
      <t xml:space="preserve">
(A)
</t>
    </r>
    <r>
      <rPr>
        <b/>
        <sz val="10"/>
        <color indexed="10"/>
        <rFont val="돋움"/>
        <family val="3"/>
        <charset val="129"/>
      </rPr>
      <t>(단위:원)</t>
    </r>
    <phoneticPr fontId="10" type="noConversion"/>
  </si>
  <si>
    <r>
      <t xml:space="preserve">부족액
</t>
    </r>
    <r>
      <rPr>
        <b/>
        <sz val="11"/>
        <rFont val="돋움"/>
        <family val="3"/>
        <charset val="129"/>
      </rPr>
      <t>(E=C-D)</t>
    </r>
    <phoneticPr fontId="2" type="noConversion"/>
  </si>
  <si>
    <t>&lt;서식 14&gt;</t>
    <phoneticPr fontId="10" type="noConversion"/>
  </si>
  <si>
    <r>
      <t xml:space="preserve">(기타 전출금)
</t>
    </r>
    <r>
      <rPr>
        <sz val="12"/>
        <color rgb="FF000000"/>
        <rFont val="맑은 고딕"/>
        <family val="3"/>
        <charset val="129"/>
      </rPr>
      <t>⑦</t>
    </r>
    <phoneticPr fontId="10" type="noConversion"/>
  </si>
  <si>
    <r>
      <t>전 출 금
(①~</t>
    </r>
    <r>
      <rPr>
        <b/>
        <sz val="12"/>
        <color rgb="FF000000"/>
        <rFont val="맑은 고딕"/>
        <family val="3"/>
        <charset val="129"/>
      </rPr>
      <t>⑦</t>
    </r>
    <r>
      <rPr>
        <b/>
        <sz val="12"/>
        <color rgb="FF000000"/>
        <rFont val="돋움"/>
        <family val="3"/>
        <charset val="129"/>
      </rPr>
      <t xml:space="preserve"> 합계)</t>
    </r>
    <phoneticPr fontId="10" type="noConversion"/>
  </si>
  <si>
    <t>과 목 
(항  별)</t>
    <phoneticPr fontId="10" type="noConversion"/>
  </si>
  <si>
    <t xml:space="preserve">전
년
도
이
월
금
</t>
    <phoneticPr fontId="10" type="noConversion"/>
  </si>
  <si>
    <r>
      <t xml:space="preserve">전년도 잉여금
</t>
    </r>
    <r>
      <rPr>
        <sz val="12"/>
        <color rgb="FF000000"/>
        <rFont val="맑은 고딕"/>
        <family val="3"/>
        <charset val="129"/>
      </rPr>
      <t>①</t>
    </r>
    <phoneticPr fontId="10" type="noConversion"/>
  </si>
  <si>
    <r>
      <t xml:space="preserve">이월사업비
</t>
    </r>
    <r>
      <rPr>
        <sz val="12"/>
        <color rgb="FF000000"/>
        <rFont val="맑은 고딕"/>
        <family val="3"/>
        <charset val="129"/>
      </rPr>
      <t>②</t>
    </r>
    <phoneticPr fontId="10" type="noConversion"/>
  </si>
  <si>
    <r>
      <t>임대보증금미환급금</t>
    </r>
    <r>
      <rPr>
        <sz val="12"/>
        <color rgb="FF000000"/>
        <rFont val="맑은 고딕"/>
        <family val="3"/>
        <charset val="129"/>
      </rPr>
      <t>③</t>
    </r>
    <phoneticPr fontId="10" type="noConversion"/>
  </si>
  <si>
    <r>
      <t>이월금
(</t>
    </r>
    <r>
      <rPr>
        <b/>
        <sz val="12"/>
        <color rgb="FF000000"/>
        <rFont val="맑은 고딕"/>
        <family val="3"/>
        <charset val="129"/>
      </rPr>
      <t>①</t>
    </r>
    <r>
      <rPr>
        <b/>
        <sz val="12"/>
        <color rgb="FF000000"/>
        <rFont val="돋움"/>
        <family val="3"/>
        <charset val="129"/>
      </rPr>
      <t>~</t>
    </r>
    <r>
      <rPr>
        <b/>
        <sz val="12"/>
        <color rgb="FF000000"/>
        <rFont val="맑은 고딕"/>
        <family val="3"/>
        <charset val="129"/>
      </rPr>
      <t>③</t>
    </r>
    <r>
      <rPr>
        <b/>
        <sz val="12"/>
        <color rgb="FF000000"/>
        <rFont val="돋움"/>
        <family val="3"/>
        <charset val="129"/>
      </rPr>
      <t xml:space="preserve"> 합계)</t>
    </r>
    <phoneticPr fontId="10" type="noConversion"/>
  </si>
  <si>
    <t>교육청대응투자비</t>
    <phoneticPr fontId="10" type="noConversion"/>
  </si>
  <si>
    <t>교육청 외 기타지원금</t>
    <phoneticPr fontId="10" type="noConversion"/>
  </si>
  <si>
    <t>기타 전출금</t>
    <phoneticPr fontId="10" type="noConversion"/>
  </si>
  <si>
    <t>2. 이월사업비</t>
    <phoneticPr fontId="10" type="noConversion"/>
  </si>
  <si>
    <t>3. 임대보증금미환급금</t>
    <phoneticPr fontId="10" type="noConversion"/>
  </si>
  <si>
    <t>(학교운영경비)
②</t>
    <phoneticPr fontId="10" type="noConversion"/>
  </si>
  <si>
    <t>(법인세환급금)
학교분
③</t>
    <phoneticPr fontId="10" type="noConversion"/>
  </si>
  <si>
    <t>교육청 
대응투자비
④</t>
    <phoneticPr fontId="10" type="noConversion"/>
  </si>
  <si>
    <t>(시설사업비)
⑤</t>
    <phoneticPr fontId="10" type="noConversion"/>
  </si>
  <si>
    <r>
      <t xml:space="preserve">교육청 외
기타지원금
</t>
    </r>
    <r>
      <rPr>
        <sz val="12"/>
        <color rgb="FF000000"/>
        <rFont val="맑은 고딕"/>
        <family val="3"/>
        <charset val="129"/>
      </rPr>
      <t>⑥</t>
    </r>
    <phoneticPr fontId="10" type="noConversion"/>
  </si>
  <si>
    <t xml:space="preserve">* 법정부담금 소요액은 연금부담금, 건강보험부담금, 재해보상부담금 및 기간제교원  4대보험으로 학교회계에서 납부해야 할 총 소요예상액 </t>
    <phoneticPr fontId="2" type="noConversion"/>
  </si>
  <si>
    <r>
      <t xml:space="preserve">* 법정부담금 전출계획액은 법인회계에서 법인이 유지․경영하는 학교로 전출할 법정부담금 총액으로 </t>
    </r>
    <r>
      <rPr>
        <sz val="11"/>
        <color rgb="FFFF0000"/>
        <rFont val="돋움"/>
        <family val="3"/>
        <charset val="129"/>
      </rPr>
      <t>학교회계의 법인법정부담금(세입목) 내역과 동일</t>
    </r>
    <phoneticPr fontId="2" type="noConversion"/>
  </si>
  <si>
    <t>5. 배당금수입</t>
    <phoneticPr fontId="10" type="noConversion"/>
  </si>
  <si>
    <t>7. 기타수입</t>
    <phoneticPr fontId="10" type="noConversion"/>
  </si>
  <si>
    <t>6. 법인세 환급금</t>
    <phoneticPr fontId="10" type="noConversion"/>
  </si>
  <si>
    <t xml:space="preserve"> ※ 법인의 수익사업체에서 발생한 수익금을 법인일반
회계로 전출한 금액 계상</t>
    <phoneticPr fontId="10" type="noConversion"/>
  </si>
  <si>
    <t>※ 임대보증금 미환급액에 의한 잉여금</t>
    <phoneticPr fontId="10" type="noConversion"/>
  </si>
  <si>
    <t>3. 임대보증금 수입</t>
    <phoneticPr fontId="10" type="noConversion"/>
  </si>
  <si>
    <t>2. 법인세 환급금
  (학교분)</t>
    <phoneticPr fontId="10" type="noConversion"/>
  </si>
  <si>
    <t>※ 토지, 건물 등을 임대하교 받는 보증금 수입</t>
    <phoneticPr fontId="10" type="noConversion"/>
  </si>
  <si>
    <t>1. 법정부담금</t>
    <phoneticPr fontId="10" type="noConversion"/>
  </si>
  <si>
    <t>2. 학교운영경비</t>
    <phoneticPr fontId="10" type="noConversion"/>
  </si>
  <si>
    <t>3. 법인세환급금
(학교분)</t>
    <phoneticPr fontId="10" type="noConversion"/>
  </si>
  <si>
    <t>4. 교육청 대응투자비</t>
    <phoneticPr fontId="10" type="noConversion"/>
  </si>
  <si>
    <t>5. 시설사업비</t>
    <phoneticPr fontId="10" type="noConversion"/>
  </si>
  <si>
    <t>6. 교육청외 
기타지원금</t>
    <phoneticPr fontId="10" type="noConversion"/>
  </si>
  <si>
    <t>7. 기타 전출금</t>
    <phoneticPr fontId="10" type="noConversion"/>
  </si>
  <si>
    <t>2. 이자상환금</t>
    <phoneticPr fontId="10" type="noConversion"/>
  </si>
  <si>
    <t>3. 임대보증금
환급금</t>
    <phoneticPr fontId="10" type="noConversion"/>
  </si>
  <si>
    <t>※ 반드시 사인, 직인이 날인된 jpeg사진 파일로 스캔 첨부</t>
    <phoneticPr fontId="10" type="noConversion"/>
  </si>
  <si>
    <t>2017학년도 법인회계 결산 총괄표</t>
    <phoneticPr fontId="10" type="noConversion"/>
  </si>
  <si>
    <t>2017학년도 법인회계 세입결산 명세서</t>
    <phoneticPr fontId="10" type="noConversion"/>
  </si>
  <si>
    <t>2017학년도 법인회계 세출결산 명세서</t>
    <phoneticPr fontId="10" type="noConversion"/>
  </si>
  <si>
    <t xml:space="preserve"> ※ 2017학년도 세입세출내역(현금출납부) 별첨</t>
    <phoneticPr fontId="10" type="noConversion"/>
  </si>
  <si>
    <t>2017학년도 유지경영 학교별  법정부담금  납부액 및 법정부담금 전출액</t>
    <phoneticPr fontId="2" type="noConversion"/>
  </si>
  <si>
    <r>
      <t xml:space="preserve">2017학년도 법정부담금 납부액(학교에서 공단에 납부한 금액) - </t>
    </r>
    <r>
      <rPr>
        <b/>
        <sz val="11"/>
        <color indexed="10"/>
        <rFont val="돋움"/>
        <family val="3"/>
        <charset val="129"/>
      </rPr>
      <t>단위: 원</t>
    </r>
    <phoneticPr fontId="2" type="noConversion"/>
  </si>
  <si>
    <t>2017학년도
법정부담금 전출액
(D)</t>
    <phoneticPr fontId="2" type="noConversion"/>
  </si>
  <si>
    <t>2016학년도
법정부담금 전출액(F)</t>
    <phoneticPr fontId="2" type="noConversion"/>
  </si>
  <si>
    <t>2017학년도</t>
    <phoneticPr fontId="10" type="noConversion"/>
  </si>
  <si>
    <t>2017.  04. 12</t>
    <phoneticPr fontId="10" type="noConversion"/>
  </si>
  <si>
    <t xml:space="preserve">학교법인 포스코교육재단 </t>
    <phoneticPr fontId="10" type="noConversion"/>
  </si>
  <si>
    <t>2017학년도 학교법인 포스코교육재단 세입․세출 결산서</t>
    <phoneticPr fontId="10" type="noConversion"/>
  </si>
  <si>
    <t>   ◦ 다음연도 이월액(C=D+E) : 금 일십육억팔천오백칠십칠만육천팔백일원(￦1,685,776,801)</t>
    <phoneticPr fontId="10" type="noConversion"/>
  </si>
  <si>
    <t>1.  ㈜포스코 주식 배당금 수입</t>
    <phoneticPr fontId="10" type="noConversion"/>
  </si>
  <si>
    <t>1. 2016년 귀속 법인세(정기예금) 환급금 수입</t>
    <phoneticPr fontId="10" type="noConversion"/>
  </si>
  <si>
    <t>4. 기타증권수입</t>
    <phoneticPr fontId="10" type="noConversion"/>
  </si>
  <si>
    <t xml:space="preserve">  1. 사택임차보증금 회수</t>
    <phoneticPr fontId="10" type="noConversion"/>
  </si>
  <si>
    <t xml:space="preserve">  2. 장기대여 상환금 수입</t>
    <phoneticPr fontId="10" type="noConversion"/>
  </si>
  <si>
    <t>계</t>
    <phoneticPr fontId="10" type="noConversion"/>
  </si>
  <si>
    <t xml:space="preserve">  1. 전년도 불용액</t>
    <phoneticPr fontId="10" type="noConversion"/>
  </si>
  <si>
    <t>1. posco 기부금</t>
    <phoneticPr fontId="10" type="noConversion"/>
  </si>
  <si>
    <t>2. posco건설 등 기부금</t>
    <phoneticPr fontId="10" type="noConversion"/>
  </si>
  <si>
    <t>3. 기타기부금</t>
    <phoneticPr fontId="10" type="noConversion"/>
  </si>
  <si>
    <t>1. 경북체육회 보조금</t>
    <phoneticPr fontId="10" type="noConversion"/>
  </si>
  <si>
    <t>1. 법인일반회계 수입이자</t>
  </si>
  <si>
    <t>2. 초등창의교재 인세 수입</t>
    <phoneticPr fontId="10" type="noConversion"/>
  </si>
  <si>
    <t>4. 신용카드포인트 캐쉬백전환금 수입</t>
    <phoneticPr fontId="10" type="noConversion"/>
  </si>
  <si>
    <t>3. 장애인고용부담금 재정산 환급금</t>
    <phoneticPr fontId="10" type="noConversion"/>
  </si>
  <si>
    <t>2.광양제철고등학교 2016년 귀속 법인세 환급금</t>
    <phoneticPr fontId="10" type="noConversion"/>
  </si>
  <si>
    <t>3.인천포스코고등학교 2016년 귀속 법인세 환급금</t>
    <phoneticPr fontId="10" type="noConversion"/>
  </si>
  <si>
    <t>4.포항제철공업고등학교 2016년 귀속 법인세 환급금</t>
    <phoneticPr fontId="10" type="noConversion"/>
  </si>
  <si>
    <t>5.포항제철중학교 2016년 귀속 법인세 환급금</t>
    <phoneticPr fontId="10" type="noConversion"/>
  </si>
  <si>
    <t>6.광양제철중학교 2016년 귀속 법인세 환급금</t>
    <phoneticPr fontId="10" type="noConversion"/>
  </si>
  <si>
    <t>7.포항제철초등학교 2016년 귀속 법인세 환급금</t>
    <phoneticPr fontId="10" type="noConversion"/>
  </si>
  <si>
    <t>8.포항제철지곡초등학교 2016년 귀속 법인세 환급금</t>
    <phoneticPr fontId="10" type="noConversion"/>
  </si>
  <si>
    <t>9.광양제철초등학교 2016년 귀속 법인세 환급금</t>
    <phoneticPr fontId="10" type="noConversion"/>
  </si>
  <si>
    <t>10.광양제철남초등학교 2016년 귀속 법인세 환급금</t>
    <phoneticPr fontId="10" type="noConversion"/>
  </si>
  <si>
    <t>11.포항제철유치원 2016년 귀속 법인세 환급금</t>
    <phoneticPr fontId="10" type="noConversion"/>
  </si>
  <si>
    <t>12.광양제철유치원 2016년 귀속 법인세 환급금</t>
    <phoneticPr fontId="10" type="noConversion"/>
  </si>
  <si>
    <t>1.포항제철고등학교 2016년 귀속 법인세 환급금</t>
    <phoneticPr fontId="10" type="noConversion"/>
  </si>
  <si>
    <t xml:space="preserve"> 1. 이사회 개최 참석 수당
 (12명 * 1,000,000원)*4회 </t>
    <phoneticPr fontId="10" type="noConversion"/>
  </si>
  <si>
    <t>1. 임직원 봉급</t>
  </si>
  <si>
    <t>1. 정액수당</t>
    <phoneticPr fontId="10" type="noConversion"/>
  </si>
  <si>
    <t>2. 기타제수당</t>
    <phoneticPr fontId="10" type="noConversion"/>
  </si>
  <si>
    <t>1. 봉급</t>
    <phoneticPr fontId="10" type="noConversion"/>
  </si>
  <si>
    <t>2. 정액수당</t>
    <phoneticPr fontId="10" type="noConversion"/>
  </si>
  <si>
    <t>1. 명예퇴직금</t>
    <phoneticPr fontId="10" type="noConversion"/>
  </si>
  <si>
    <t>2. 부담금</t>
    <phoneticPr fontId="10" type="noConversion"/>
  </si>
  <si>
    <t>1. 전기료</t>
    <phoneticPr fontId="10" type="noConversion"/>
  </si>
  <si>
    <t>2. 통신비</t>
    <phoneticPr fontId="10" type="noConversion"/>
  </si>
  <si>
    <t>3. 수도료</t>
    <phoneticPr fontId="10" type="noConversion"/>
  </si>
  <si>
    <t>4. 세금</t>
    <phoneticPr fontId="10" type="noConversion"/>
  </si>
  <si>
    <t>1. 난방연료비</t>
    <phoneticPr fontId="10" type="noConversion"/>
  </si>
  <si>
    <t>1. 차량운영비</t>
    <phoneticPr fontId="10" type="noConversion"/>
  </si>
  <si>
    <t>1. 자산취득비</t>
    <phoneticPr fontId="10" type="noConversion"/>
  </si>
  <si>
    <t>1. 전산수수료</t>
    <phoneticPr fontId="10" type="noConversion"/>
  </si>
  <si>
    <t>2. 기타수수료</t>
    <phoneticPr fontId="10" type="noConversion"/>
  </si>
  <si>
    <t>3. 전산비품수선비</t>
    <phoneticPr fontId="10" type="noConversion"/>
  </si>
  <si>
    <t>4. 일반비품수선비</t>
    <phoneticPr fontId="10" type="noConversion"/>
  </si>
  <si>
    <t>1. 일반용품 및 소모품비</t>
    <phoneticPr fontId="10" type="noConversion"/>
  </si>
  <si>
    <t>2. 전산용품비</t>
    <phoneticPr fontId="10" type="noConversion"/>
  </si>
  <si>
    <t>3. 포상및기념품비</t>
    <phoneticPr fontId="10" type="noConversion"/>
  </si>
  <si>
    <t>1. 간행물및홍보물발간비</t>
    <phoneticPr fontId="10" type="noConversion"/>
  </si>
  <si>
    <t>2. 도서구입비 등</t>
    <phoneticPr fontId="10" type="noConversion"/>
  </si>
  <si>
    <t>2. 용역비</t>
    <phoneticPr fontId="10" type="noConversion"/>
  </si>
  <si>
    <t>3. 회의비</t>
    <phoneticPr fontId="10" type="noConversion"/>
  </si>
  <si>
    <t>4. 활동비</t>
    <phoneticPr fontId="10" type="noConversion"/>
  </si>
  <si>
    <t>5. 복리후생비</t>
    <phoneticPr fontId="10" type="noConversion"/>
  </si>
  <si>
    <t>6. 행사비</t>
    <phoneticPr fontId="10" type="noConversion"/>
  </si>
  <si>
    <t>7. 교육훈련비</t>
    <phoneticPr fontId="10" type="noConversion"/>
  </si>
  <si>
    <t>8. 특기부운영비</t>
    <phoneticPr fontId="10" type="noConversion"/>
  </si>
  <si>
    <t>1. 임차료</t>
    <phoneticPr fontId="10" type="noConversion"/>
  </si>
  <si>
    <t>9. 비전사업비</t>
    <phoneticPr fontId="10" type="noConversion"/>
  </si>
  <si>
    <t>1. 화재보험료 납부</t>
    <phoneticPr fontId="10" type="noConversion"/>
  </si>
  <si>
    <t>2. 재산유지비</t>
    <phoneticPr fontId="10" type="noConversion"/>
  </si>
  <si>
    <t>1. 포항제철고등학교 시설대보수비</t>
  </si>
  <si>
    <t>2. 광양제철고등학교 시설대보수비</t>
  </si>
  <si>
    <t>3. 공과보험료</t>
    <phoneticPr fontId="10" type="noConversion"/>
  </si>
  <si>
    <t>1. 포철초 창의융합센터 설계비 등</t>
    <phoneticPr fontId="10" type="noConversion"/>
  </si>
  <si>
    <t>1. 포철고 체육관 창의공간 및 특별실 리모델링 등</t>
    <phoneticPr fontId="10" type="noConversion"/>
  </si>
  <si>
    <t>3. 포항제철중학교 시설대보수비</t>
    <phoneticPr fontId="10" type="noConversion"/>
  </si>
  <si>
    <t>4. 포항제철지곡초등학교 시설대보수비</t>
    <phoneticPr fontId="10" type="noConversion"/>
  </si>
  <si>
    <t>5. 포항제철유치원 시설대보수비</t>
    <phoneticPr fontId="10" type="noConversion"/>
  </si>
  <si>
    <t>2. 광양제철고등학교 법정부담금 전출금</t>
  </si>
  <si>
    <t>3. 인천포스코고등학교 법정부담금 전출금</t>
    <phoneticPr fontId="10" type="noConversion"/>
  </si>
  <si>
    <t>4. 포항제철공업고등학교 법정부담금 전출금</t>
  </si>
  <si>
    <t>5. 포항제철중학교 법정부담금 전출금</t>
  </si>
  <si>
    <t>6. 광양제철중학교 법정부담금 전출금</t>
  </si>
  <si>
    <t>1. 포항제철고등학교 법정부담금 전출금</t>
    <phoneticPr fontId="10" type="noConversion"/>
  </si>
  <si>
    <t>8. 포항제철지곡초등학교 법정부담금 전출금</t>
    <phoneticPr fontId="10" type="noConversion"/>
  </si>
  <si>
    <t>9. 광양제철초등학교 법정부담금 전출금</t>
    <phoneticPr fontId="10" type="noConversion"/>
  </si>
  <si>
    <t>10. 광양제철남초등학교 법정부담금 전출금</t>
    <phoneticPr fontId="10" type="noConversion"/>
  </si>
  <si>
    <t>11. 포항제철유치원 법정부담금 전출금</t>
    <phoneticPr fontId="10" type="noConversion"/>
  </si>
  <si>
    <t>12. 광양제철유치원 법정부담금 전출금</t>
    <phoneticPr fontId="10" type="noConversion"/>
  </si>
  <si>
    <t>7. 포항제철초등학교 법정부담금 전출금</t>
    <phoneticPr fontId="10" type="noConversion"/>
  </si>
  <si>
    <t>2. 광양제철고등학교 학교운영경비 전출금</t>
    <phoneticPr fontId="10" type="noConversion"/>
  </si>
  <si>
    <t>3. 인천포스코고등학교 학교운영경비 전출금</t>
    <phoneticPr fontId="10" type="noConversion"/>
  </si>
  <si>
    <t>4. 포항제철공업고등학교 학교운영경비 전출금</t>
    <phoneticPr fontId="10" type="noConversion"/>
  </si>
  <si>
    <t>5. 포항제철중학교 학교운영경비 전출금</t>
    <phoneticPr fontId="10" type="noConversion"/>
  </si>
  <si>
    <t>6. 광양제철중학교 학교운영경비 전출금</t>
    <phoneticPr fontId="10" type="noConversion"/>
  </si>
  <si>
    <t>1. 포항제철고등학교 학교운영경비 전출금</t>
    <phoneticPr fontId="10" type="noConversion"/>
  </si>
  <si>
    <t>7. 포항제철초등학교 학교운영경비 전출금</t>
    <phoneticPr fontId="10" type="noConversion"/>
  </si>
  <si>
    <t>8. 포항제철지곡초등학교 학교운영경비 전출금</t>
    <phoneticPr fontId="10" type="noConversion"/>
  </si>
  <si>
    <t>9. 광양제철초등학교 학교운영경비 전출금</t>
    <phoneticPr fontId="10" type="noConversion"/>
  </si>
  <si>
    <t>10. 광양제철남초등학교 학교운영경비 전출금</t>
    <phoneticPr fontId="10" type="noConversion"/>
  </si>
  <si>
    <t>11. 포항제철유치원 학교운영경비 전출금</t>
    <phoneticPr fontId="10" type="noConversion"/>
  </si>
  <si>
    <t>12. 광양제철유치원 학교운영경비 전출금</t>
    <phoneticPr fontId="10" type="noConversion"/>
  </si>
  <si>
    <t>계</t>
    <phoneticPr fontId="10" type="noConversion"/>
  </si>
  <si>
    <t>2016학년도</t>
    <phoneticPr fontId="10" type="noConversion"/>
  </si>
  <si>
    <t>2017학년도</t>
    <phoneticPr fontId="10" type="noConversion"/>
  </si>
  <si>
    <t>미수금(+)</t>
    <phoneticPr fontId="10" type="noConversion"/>
  </si>
  <si>
    <t>차액</t>
    <phoneticPr fontId="10" type="noConversion"/>
  </si>
  <si>
    <t>미지급금(-)</t>
    <phoneticPr fontId="10" type="noConversion"/>
  </si>
  <si>
    <t>예수금(-)</t>
    <phoneticPr fontId="10" type="noConversion"/>
  </si>
  <si>
    <t>퇴직적립금(-)</t>
    <phoneticPr fontId="10" type="noConversion"/>
  </si>
  <si>
    <t>2018년  2 월   28 일</t>
    <phoneticPr fontId="10" type="noConversion"/>
  </si>
  <si>
    <t>                      (학)포스코교유재단   경영지원그룹리더  최 재 성</t>
    <phoneticPr fontId="10" type="noConversion"/>
  </si>
  <si>
    <t xml:space="preserve">                       (학)포스코교육재단 이 사 장   우 종 수   </t>
    <phoneticPr fontId="10" type="noConversion"/>
  </si>
  <si>
    <t>직 인</t>
    <phoneticPr fontId="10" type="noConversion"/>
  </si>
  <si>
    <t>포항제철고등학교</t>
  </si>
  <si>
    <t>광양제철고등학교</t>
  </si>
  <si>
    <t>인천포스코고등학교</t>
  </si>
  <si>
    <t>포항제철공업고등학교</t>
  </si>
  <si>
    <t>포항제철중학교</t>
  </si>
  <si>
    <t>광양제철중학교</t>
  </si>
  <si>
    <t>포항제철지곡초등학교</t>
  </si>
  <si>
    <t>광양제철초등학교</t>
  </si>
  <si>
    <t>광양제철남초등학교</t>
  </si>
  <si>
    <t>포항제철유치원</t>
  </si>
  <si>
    <t>광양제철유치원</t>
  </si>
  <si>
    <t>포항제철초등학교</t>
    <phoneticPr fontId="10" type="noConversion"/>
  </si>
  <si>
    <t>5. 주택대여금 이자 등</t>
    <phoneticPr fontId="10" type="noConversion"/>
  </si>
  <si>
    <t>학교법인 포스코교육재단</t>
    <phoneticPr fontId="10" type="noConversion"/>
  </si>
  <si>
    <t>학교법인 포스코교육재단</t>
    <phoneticPr fontId="10" type="noConversion"/>
  </si>
  <si>
    <t>1. 법인일반회계 2016년 귀속 법인세 환급금</t>
    <phoneticPr fontId="10" type="noConversion"/>
  </si>
  <si>
    <t>광양제철고등학교</t>
    <phoneticPr fontId="10" type="noConversion"/>
  </si>
  <si>
    <t>인천포스코고등학교</t>
    <phoneticPr fontId="10" type="noConversion"/>
  </si>
  <si>
    <t>광양제철중학교</t>
    <phoneticPr fontId="10" type="noConversion"/>
  </si>
  <si>
    <t>광양제철초등학교</t>
    <phoneticPr fontId="10" type="noConversion"/>
  </si>
  <si>
    <t>광양제철남초등학교</t>
    <phoneticPr fontId="10" type="noConversion"/>
  </si>
  <si>
    <t>포항제철유치원</t>
    <phoneticPr fontId="10" type="noConversion"/>
  </si>
  <si>
    <t>포항제철초등학교</t>
    <phoneticPr fontId="10" type="noConversion"/>
  </si>
  <si>
    <t>7.포항제철초등학교 2016년 귀속 법인세 환급금</t>
    <phoneticPr fontId="10" type="noConversion"/>
  </si>
  <si>
    <t>9.광양제철초등학교 2016년 귀속 법인세 환급금</t>
    <phoneticPr fontId="10" type="noConversion"/>
  </si>
  <si>
    <t>10.광양제철남초등학교 2016년 귀속 법인세 환급금</t>
    <phoneticPr fontId="10" type="noConversion"/>
  </si>
  <si>
    <t>3.광양제철중학교 2017년 귀속 대응투자비</t>
    <phoneticPr fontId="10" type="noConversion"/>
  </si>
  <si>
    <t>2.포항제철중학교 2017년 귀속 대응투자비</t>
    <phoneticPr fontId="10" type="noConversion"/>
  </si>
  <si>
    <t>1.포항제철공업고등학교 2017년 귀속 대응투자비</t>
    <phoneticPr fontId="10" type="noConversion"/>
  </si>
  <si>
    <t>4.포항제철초등학교 2017년 귀속 대응투자비</t>
    <phoneticPr fontId="10" type="noConversion"/>
  </si>
  <si>
    <t>5.포항제철지곡초등학교 2017년 귀속 대응투자비</t>
    <phoneticPr fontId="10" type="noConversion"/>
  </si>
  <si>
    <t>6.광양제철남초등학교 2017년 귀속 대응투자비</t>
    <phoneticPr fontId="10" type="noConversion"/>
  </si>
  <si>
    <t xml:space="preserve"> 1. 이사회 개최 참석 이사 여비 
  (4명 * 200,000원)*4회 </t>
    <phoneticPr fontId="10" type="noConversion"/>
  </si>
  <si>
    <t>8. 운송비 등</t>
    <phoneticPr fontId="10" type="noConversion"/>
  </si>
  <si>
    <t>1. 세입․세출 예산액  :  금 삼백일십삼억구천만원(￦ 31,390,000,000)</t>
    <phoneticPr fontId="10" type="noConversion"/>
  </si>
  <si>
    <t>2. 세 입 결 산(A)  :  금 삼백일십사억일천사백팔십이만구천삼백일십이원(￦31,414,829,312)</t>
    <phoneticPr fontId="10" type="noConversion"/>
  </si>
  <si>
    <t>3. 세 출 결 산(B)  :  금 이백구십칠억이천구백오만이천오백일십일원(￦29,729,052,511)</t>
    <phoneticPr fontId="10" type="noConversion"/>
  </si>
  <si>
    <t>4. 차인잔액(C=A-B) : 금 일십육억팔천오백칠십칠만육천팔백일원(￦1,685,776,801)</t>
    <phoneticPr fontId="10" type="noConversion"/>
  </si>
  <si>
    <t>    - 이월 사업비(D): 금 일십일억이천일백삼십육만원(￦1,121,360,000)</t>
    <phoneticPr fontId="10" type="noConversion"/>
  </si>
  <si>
    <t>    - 순세계잉여금(E): 금 오억육천사백사십일만육천팔백일원(￦ 564,416,801)</t>
    <phoneticPr fontId="10" type="noConversion"/>
  </si>
  <si>
    <t>1.포항제철초등학교 급식실 및 다목적 강당 등</t>
    <phoneticPr fontId="10" type="noConversion"/>
  </si>
  <si>
    <t>계</t>
    <phoneticPr fontId="10" type="noConversion"/>
  </si>
  <si>
    <t>학교법인 포스코교육재단  회계 세입·세출 결산서</t>
    <phoneticPr fontId="10" type="noConversion"/>
  </si>
  <si>
    <t xml:space="preserve">    법인명  : </t>
    <phoneticPr fontId="10" type="noConversion"/>
  </si>
  <si>
    <t>학교법인 포스코교육재단</t>
    <phoneticPr fontId="10" type="noConversion"/>
  </si>
  <si>
    <t>학교법인 포스코교육재단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</si>
</sst>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_ * #,##0_ ;_ * \-#,##0_ ;_ * &quot;-&quot;_ ;_ @_ "/>
    <numFmt numFmtId="177" formatCode="_ * #,##0.00_ ;_ * \-#,##0.00_ ;_ * &quot;-&quot;??_ ;_ @_ "/>
    <numFmt numFmtId="179" formatCode="_-* #,##0.0_-;\-* #,##0.0_-;_-* &quot;-&quot;_-;_-@_-"/>
    <numFmt numFmtId="180" formatCode="#,##0_ "/>
    <numFmt numFmtId="181" formatCode="\(#,##0\)"/>
    <numFmt numFmtId="182" formatCode="0.0"/>
    <numFmt numFmtId="183" formatCode="&quot;₩&quot;#,##0;&quot;₩&quot;\-&quot;₩&quot;#,##0"/>
    <numFmt numFmtId="185" formatCode="#,##0;[Red]#,##0"/>
  </numFmts>
  <fonts count="88">
    <font>
      <sz val="12"/>
      <name val="돋움"/>
      <family val="3"/>
      <charset val="129"/>
    </font>
    <font>
      <sz val="12"/>
      <name val="돋움"/>
      <family val="3"/>
      <charset val="129"/>
    </font>
    <font>
      <sz val="12"/>
      <name val="바탕체"/>
      <family val="1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sz val="10"/>
      <name val="굴림체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b/>
      <sz val="12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2"/>
      <name val="돋움"/>
      <family val="3"/>
      <charset val="129"/>
    </font>
    <font>
      <b/>
      <sz val="10"/>
      <name val="돋움"/>
      <family val="3"/>
      <charset val="129"/>
    </font>
    <font>
      <sz val="18"/>
      <name val="HY헤드라인M"/>
      <family val="1"/>
      <charset val="129"/>
    </font>
    <font>
      <b/>
      <sz val="16"/>
      <name val="HY헤드라인M"/>
      <family val="1"/>
      <charset val="129"/>
    </font>
    <font>
      <sz val="9"/>
      <name val="돋움"/>
      <family val="3"/>
      <charset val="129"/>
    </font>
    <font>
      <sz val="12"/>
      <name val="???"/>
      <family val="1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"/>
      <color indexed="8"/>
      <name val="Courier"/>
      <family val="3"/>
    </font>
    <font>
      <sz val="11"/>
      <color indexed="20"/>
      <name val="맑은 고딕"/>
      <family val="3"/>
      <charset val="129"/>
    </font>
    <font>
      <sz val="1"/>
      <color indexed="8"/>
      <name val="Courier"/>
      <family val="3"/>
    </font>
    <font>
      <u/>
      <sz val="11"/>
      <color indexed="20"/>
      <name val="돋움"/>
      <family val="3"/>
      <charset val="129"/>
    </font>
    <font>
      <sz val="10"/>
      <name val="Arial"/>
      <family val="2"/>
    </font>
    <font>
      <sz val="11"/>
      <color indexed="60"/>
      <name val="맑은 고딕"/>
      <family val="3"/>
      <charset val="129"/>
    </font>
    <font>
      <sz val="11"/>
      <name val="뼻뮝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7"/>
      <name val="바탕체"/>
      <family val="1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b/>
      <sz val="12"/>
      <color indexed="10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name val="굴림체"/>
      <family val="3"/>
      <charset val="129"/>
    </font>
    <font>
      <sz val="9"/>
      <color indexed="81"/>
      <name val="Tahoma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4"/>
      <name val="HY헤드라인M"/>
      <family val="1"/>
      <charset val="129"/>
    </font>
    <font>
      <b/>
      <sz val="14"/>
      <color indexed="81"/>
      <name val="돋움"/>
      <family val="3"/>
      <charset val="129"/>
    </font>
    <font>
      <b/>
      <sz val="14"/>
      <color indexed="81"/>
      <name val="Tahoma"/>
      <family val="2"/>
    </font>
    <font>
      <b/>
      <sz val="10"/>
      <color indexed="81"/>
      <name val="돋움"/>
      <family val="3"/>
      <charset val="129"/>
    </font>
    <font>
      <sz val="12"/>
      <color indexed="8"/>
      <name val="돋움"/>
      <family val="3"/>
      <charset val="129"/>
    </font>
    <font>
      <sz val="12"/>
      <color indexed="8"/>
      <name val="한컴바탕"/>
      <family val="1"/>
      <charset val="129"/>
    </font>
    <font>
      <sz val="11"/>
      <name val="한컴바탕"/>
      <family val="1"/>
      <charset val="129"/>
    </font>
    <font>
      <b/>
      <sz val="20"/>
      <color indexed="8"/>
      <name val="한컴바탕"/>
      <family val="1"/>
      <charset val="129"/>
    </font>
    <font>
      <b/>
      <sz val="15"/>
      <color indexed="8"/>
      <name val="한컴바탕"/>
      <family val="1"/>
      <charset val="129"/>
    </font>
    <font>
      <sz val="13"/>
      <color indexed="8"/>
      <name val="한컴바탕"/>
      <family val="1"/>
      <charset val="129"/>
    </font>
    <font>
      <sz val="16"/>
      <name val="HY헤드라인M"/>
      <family val="1"/>
      <charset val="129"/>
    </font>
    <font>
      <sz val="9"/>
      <name val="새굴림"/>
      <family val="1"/>
      <charset val="129"/>
    </font>
    <font>
      <sz val="10"/>
      <color indexed="8"/>
      <name val="돋움"/>
      <family val="3"/>
      <charset val="129"/>
    </font>
    <font>
      <sz val="12"/>
      <name val="한컴바탕"/>
      <family val="1"/>
      <charset val="129"/>
    </font>
    <font>
      <sz val="9"/>
      <color indexed="81"/>
      <name val="맑은 고딕"/>
      <family val="3"/>
      <charset val="129"/>
    </font>
    <font>
      <sz val="16"/>
      <color indexed="8"/>
      <name val="HY헤드라인M"/>
      <family val="1"/>
      <charset val="129"/>
    </font>
    <font>
      <b/>
      <sz val="11"/>
      <color indexed="10"/>
      <name val="돋움"/>
      <family val="3"/>
      <charset val="129"/>
    </font>
    <font>
      <b/>
      <sz val="10"/>
      <color indexed="1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11"/>
      <color rgb="FFFF0000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10"/>
      <color rgb="FFFF0000"/>
      <name val="돋움"/>
      <family val="3"/>
      <charset val="129"/>
    </font>
    <font>
      <b/>
      <sz val="9"/>
      <color rgb="FFFF0000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1"/>
      <color rgb="FF0070C0"/>
      <name val="한컴바탕"/>
      <family val="1"/>
      <charset val="129"/>
    </font>
    <font>
      <sz val="11"/>
      <color rgb="FFFF0000"/>
      <name val="한컴바탕"/>
      <family val="1"/>
      <charset val="129"/>
    </font>
    <font>
      <sz val="11"/>
      <color rgb="FFFF0000"/>
      <name val="돋움"/>
      <family val="3"/>
      <charset val="129"/>
    </font>
    <font>
      <b/>
      <sz val="11"/>
      <color rgb="FFFF0000"/>
      <name val="한컴바탕"/>
      <family val="1"/>
      <charset val="129"/>
    </font>
    <font>
      <sz val="12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18"/>
      <color indexed="8"/>
      <name val="한컴바탕"/>
      <family val="1"/>
      <charset val="129"/>
    </font>
    <font>
      <b/>
      <sz val="12"/>
      <color indexed="8"/>
      <name val="한컴바탕"/>
      <family val="1"/>
      <charset val="129"/>
    </font>
    <font>
      <b/>
      <sz val="11"/>
      <color indexed="8"/>
      <name val="한컴바탕"/>
      <family val="1"/>
      <charset val="129"/>
    </font>
    <font>
      <b/>
      <sz val="10"/>
      <color indexed="8"/>
      <name val="한컴바탕"/>
      <family val="1"/>
      <charset val="129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</fills>
  <borders count="1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double">
        <color rgb="FF808080"/>
      </left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double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808080"/>
      </left>
      <right style="thin">
        <color rgb="FF808080"/>
      </right>
      <top style="dotted">
        <color rgb="FF808080"/>
      </top>
      <bottom style="dotted">
        <color rgb="FF808080"/>
      </bottom>
      <diagonal/>
    </border>
    <border>
      <left style="double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double">
        <color rgb="FF808080"/>
      </right>
      <top style="thin">
        <color rgb="FF808080"/>
      </top>
      <bottom/>
      <diagonal/>
    </border>
    <border>
      <left style="double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00000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double">
        <color rgb="FF808080"/>
      </right>
      <top/>
      <bottom/>
      <diagonal/>
    </border>
    <border>
      <left style="double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000000"/>
      </right>
      <top/>
      <bottom/>
      <diagonal/>
    </border>
    <border>
      <left style="thin">
        <color rgb="FF808080"/>
      </left>
      <right style="thin">
        <color rgb="FF808080"/>
      </right>
      <top/>
      <bottom style="thick">
        <color rgb="FF808080"/>
      </bottom>
      <diagonal/>
    </border>
    <border>
      <left style="thin">
        <color rgb="FF808080"/>
      </left>
      <right style="double">
        <color rgb="FF808080"/>
      </right>
      <top/>
      <bottom style="thick">
        <color rgb="FF808080"/>
      </bottom>
      <diagonal/>
    </border>
    <border>
      <left style="double">
        <color rgb="FF808080"/>
      </left>
      <right style="thin">
        <color rgb="FF808080"/>
      </right>
      <top/>
      <bottom style="thick">
        <color rgb="FF808080"/>
      </bottom>
      <diagonal/>
    </border>
    <border>
      <left style="thin">
        <color rgb="FF808080"/>
      </left>
      <right style="thin">
        <color rgb="FF000000"/>
      </right>
      <top/>
      <bottom style="thick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808080"/>
      </left>
      <right style="thin">
        <color rgb="FF808080"/>
      </right>
      <top style="thin">
        <color rgb="FF808080"/>
      </top>
      <bottom style="dotted">
        <color rgb="FF808080"/>
      </bottom>
      <diagonal/>
    </border>
    <border>
      <left style="thin">
        <color rgb="FF808080"/>
      </left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double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double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00000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dotted">
        <color rgb="FF808080"/>
      </bottom>
      <diagonal/>
    </border>
    <border>
      <left style="thin">
        <color rgb="FF808080"/>
      </left>
      <right style="thin">
        <color rgb="FF808080"/>
      </right>
      <top style="dotted">
        <color rgb="FF808080"/>
      </top>
      <bottom style="dotted">
        <color rgb="FF808080"/>
      </bottom>
      <diagonal/>
    </border>
    <border>
      <left style="thin">
        <color rgb="FF808080"/>
      </left>
      <right style="thin">
        <color rgb="FF000000"/>
      </right>
      <top style="dotted">
        <color rgb="FF808080"/>
      </top>
      <bottom style="dotted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theme="2"/>
      </bottom>
      <diagonal/>
    </border>
    <border>
      <left/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/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/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2"/>
      </top>
      <bottom/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double">
        <color rgb="FF808080"/>
      </right>
      <top/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double">
        <color rgb="FF808080"/>
      </left>
      <right/>
      <top style="thin">
        <color rgb="FF00000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double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dotted">
        <color rgb="FF808080"/>
      </top>
      <bottom/>
      <diagonal/>
    </border>
    <border>
      <left style="double">
        <color rgb="FF808080"/>
      </left>
      <right style="thin">
        <color rgb="FF808080"/>
      </right>
      <top/>
      <bottom style="dotted">
        <color rgb="FF808080"/>
      </bottom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double">
        <color rgb="FF808080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ck">
        <color rgb="FF808080"/>
      </top>
      <bottom style="thin">
        <color rgb="FF808080"/>
      </bottom>
      <diagonal/>
    </border>
    <border>
      <left style="thin">
        <color theme="1"/>
      </left>
      <right/>
      <top style="thin">
        <color rgb="FF808080"/>
      </top>
      <bottom style="thin">
        <color rgb="FF80808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rgb="FF808080"/>
      </right>
      <top/>
      <bottom style="thin">
        <color theme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1"/>
      </bottom>
      <diagonal/>
    </border>
    <border>
      <left style="thin">
        <color rgb="FF808080"/>
      </left>
      <right style="double">
        <color rgb="FF808080"/>
      </right>
      <top style="thin">
        <color rgb="FF808080"/>
      </top>
      <bottom style="thin">
        <color theme="1"/>
      </bottom>
      <diagonal/>
    </border>
    <border>
      <left style="thin">
        <color theme="1"/>
      </left>
      <right/>
      <top/>
      <bottom style="thick">
        <color rgb="FF808080"/>
      </bottom>
      <diagonal/>
    </border>
    <border>
      <left/>
      <right style="thin">
        <color rgb="FF808080"/>
      </right>
      <top/>
      <bottom style="thick">
        <color rgb="FF808080"/>
      </bottom>
      <diagonal/>
    </border>
    <border>
      <left style="thin">
        <color theme="1"/>
      </left>
      <right/>
      <top style="thin">
        <color theme="0" tint="-0.499984740745262"/>
      </top>
      <bottom/>
      <diagonal/>
    </border>
    <border>
      <left/>
      <right style="thin">
        <color rgb="FF808080"/>
      </right>
      <top style="thin">
        <color theme="0" tint="-0.499984740745262"/>
      </top>
      <bottom/>
      <diagonal/>
    </border>
    <border>
      <left style="thin">
        <color rgb="FF808080"/>
      </left>
      <right style="thin">
        <color rgb="FF808080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rgb="FF808080"/>
      </left>
      <right style="double">
        <color rgb="FF808080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rgb="FF808080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1"/>
      </left>
      <right style="dotted">
        <color theme="0" tint="-0.499984740745262"/>
      </right>
      <top style="thin">
        <color rgb="FF808080"/>
      </top>
      <bottom/>
      <diagonal/>
    </border>
    <border>
      <left style="thin">
        <color theme="1"/>
      </left>
      <right style="dotted">
        <color theme="0" tint="-0.499984740745262"/>
      </right>
      <top/>
      <bottom/>
      <diagonal/>
    </border>
    <border>
      <left style="thin">
        <color theme="1"/>
      </left>
      <right style="dotted">
        <color theme="0" tint="-0.499984740745262"/>
      </right>
      <top/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2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3">
    <xf numFmtId="0" fontId="0" fillId="0" borderId="0"/>
    <xf numFmtId="0" fontId="2" fillId="0" borderId="0"/>
    <xf numFmtId="0" fontId="17" fillId="0" borderId="0"/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81" fontId="9" fillId="0" borderId="0" applyFill="0" applyBorder="0" applyAlignment="0"/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0" fontId="41" fillId="0" borderId="0" applyNumberFormat="0" applyAlignment="0">
      <alignment horizontal="left"/>
    </xf>
    <xf numFmtId="0" fontId="3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9" fillId="0" borderId="0"/>
    <xf numFmtId="0" fontId="42" fillId="0" borderId="0" applyNumberFormat="0" applyAlignment="0">
      <alignment horizontal="left"/>
    </xf>
    <xf numFmtId="38" fontId="43" fillId="16" borderId="0" applyNumberFormat="0" applyBorder="0" applyAlignment="0" applyProtection="0"/>
    <xf numFmtId="0" fontId="44" fillId="0" borderId="1" applyNumberFormat="0" applyAlignment="0" applyProtection="0">
      <alignment horizontal="left" vertical="center"/>
    </xf>
    <xf numFmtId="0" fontId="44" fillId="0" borderId="2">
      <alignment horizontal="left" vertical="center"/>
    </xf>
    <xf numFmtId="10" fontId="43" fillId="17" borderId="3" applyNumberFormat="0" applyBorder="0" applyAlignment="0" applyProtection="0"/>
    <xf numFmtId="183" fontId="9" fillId="0" borderId="0"/>
    <xf numFmtId="0" fontId="26" fillId="0" borderId="0"/>
    <xf numFmtId="10" fontId="26" fillId="0" borderId="0" applyFont="0" applyFill="0" applyBorder="0" applyAlignment="0" applyProtection="0"/>
    <xf numFmtId="30" fontId="50" fillId="0" borderId="0" applyNumberFormat="0" applyFill="0" applyBorder="0" applyAlignment="0" applyProtection="0">
      <alignment horizontal="left"/>
    </xf>
    <xf numFmtId="40" fontId="51" fillId="0" borderId="0" applyBorder="0">
      <alignment horizontal="right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2" borderId="4" applyNumberFormat="0" applyAlignment="0" applyProtection="0">
      <alignment vertical="center"/>
    </xf>
    <xf numFmtId="0" fontId="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3" fillId="3" borderId="0" applyNumberFormat="0" applyBorder="0" applyAlignment="0" applyProtection="0">
      <alignment vertical="center"/>
    </xf>
    <xf numFmtId="0" fontId="24" fillId="0" borderId="0">
      <protection locked="0"/>
    </xf>
    <xf numFmtId="0" fontId="24" fillId="0" borderId="0"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6" fillId="23" borderId="5" applyNumberFormat="0" applyFont="0" applyAlignment="0" applyProtection="0">
      <alignment vertical="center"/>
    </xf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0" borderId="0"/>
    <xf numFmtId="0" fontId="29" fillId="0" borderId="0" applyNumberFormat="0" applyFill="0" applyBorder="0" applyAlignment="0" applyProtection="0">
      <alignment vertical="center"/>
    </xf>
    <xf numFmtId="0" fontId="30" fillId="25" borderId="6" applyNumberFormat="0" applyAlignment="0" applyProtection="0">
      <alignment vertical="center"/>
    </xf>
    <xf numFmtId="0" fontId="9" fillId="0" borderId="0">
      <alignment vertical="center"/>
    </xf>
    <xf numFmtId="41" fontId="1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7" borderId="4" applyNumberFormat="0" applyAlignment="0" applyProtection="0">
      <alignment vertical="center"/>
    </xf>
    <xf numFmtId="4" fontId="24" fillId="0" borderId="0">
      <protection locked="0"/>
    </xf>
    <xf numFmtId="0" fontId="9" fillId="0" borderId="0">
      <protection locked="0"/>
    </xf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" fillId="0" borderId="0"/>
    <xf numFmtId="0" fontId="38" fillId="0" borderId="0"/>
    <xf numFmtId="0" fontId="39" fillId="4" borderId="0" applyNumberFormat="0" applyBorder="0" applyAlignment="0" applyProtection="0">
      <alignment vertical="center"/>
    </xf>
    <xf numFmtId="0" fontId="40" fillId="22" borderId="12" applyNumberFormat="0" applyAlignment="0" applyProtection="0">
      <alignment vertical="center"/>
    </xf>
    <xf numFmtId="0" fontId="9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2" fillId="0" borderId="0"/>
  </cellStyleXfs>
  <cellXfs count="409">
    <xf numFmtId="0" fontId="0" fillId="0" borderId="0" xfId="0"/>
    <xf numFmtId="0" fontId="14" fillId="0" borderId="13" xfId="0" applyFont="1" applyBorder="1"/>
    <xf numFmtId="0" fontId="14" fillId="0" borderId="14" xfId="0" applyFont="1" applyBorder="1"/>
    <xf numFmtId="0" fontId="14" fillId="0" borderId="0" xfId="0" applyFont="1"/>
    <xf numFmtId="0" fontId="14" fillId="0" borderId="15" xfId="0" applyFont="1" applyBorder="1"/>
    <xf numFmtId="0" fontId="14" fillId="0" borderId="0" xfId="0" applyFont="1" applyBorder="1"/>
    <xf numFmtId="0" fontId="14" fillId="0" borderId="16" xfId="0" applyFont="1" applyBorder="1"/>
    <xf numFmtId="0" fontId="14" fillId="0" borderId="15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7" xfId="0" applyFont="1" applyBorder="1"/>
    <xf numFmtId="0" fontId="14" fillId="0" borderId="18" xfId="0" applyFont="1" applyBorder="1"/>
    <xf numFmtId="0" fontId="14" fillId="0" borderId="19" xfId="0" applyFont="1" applyBorder="1"/>
    <xf numFmtId="3" fontId="9" fillId="0" borderId="0" xfId="92" applyNumberFormat="1" applyFont="1"/>
    <xf numFmtId="3" fontId="12" fillId="0" borderId="0" xfId="92" applyNumberFormat="1" applyFont="1"/>
    <xf numFmtId="3" fontId="12" fillId="0" borderId="0" xfId="92" applyNumberFormat="1" applyFont="1" applyAlignment="1">
      <alignment vertical="center"/>
    </xf>
    <xf numFmtId="3" fontId="12" fillId="0" borderId="0" xfId="92" applyNumberFormat="1" applyFont="1" applyAlignment="1">
      <alignment horizontal="right"/>
    </xf>
    <xf numFmtId="3" fontId="12" fillId="0" borderId="0" xfId="92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70" fillId="0" borderId="54" xfId="0" applyFont="1" applyBorder="1" applyAlignment="1">
      <alignment horizontal="center" vertical="center" wrapText="1"/>
    </xf>
    <xf numFmtId="0" fontId="70" fillId="0" borderId="55" xfId="0" applyFont="1" applyBorder="1" applyAlignment="1">
      <alignment horizontal="center" vertical="center" wrapText="1"/>
    </xf>
    <xf numFmtId="0" fontId="70" fillId="0" borderId="56" xfId="0" applyFont="1" applyBorder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70" fillId="29" borderId="57" xfId="0" applyFont="1" applyFill="1" applyBorder="1" applyAlignment="1">
      <alignment horizontal="center" vertical="center" wrapText="1"/>
    </xf>
    <xf numFmtId="0" fontId="72" fillId="30" borderId="58" xfId="0" applyFont="1" applyFill="1" applyBorder="1" applyAlignment="1">
      <alignment horizontal="center" wrapText="1"/>
    </xf>
    <xf numFmtId="0" fontId="72" fillId="30" borderId="59" xfId="0" applyFont="1" applyFill="1" applyBorder="1" applyAlignment="1">
      <alignment horizontal="center" wrapText="1"/>
    </xf>
    <xf numFmtId="0" fontId="72" fillId="30" borderId="60" xfId="0" applyFont="1" applyFill="1" applyBorder="1" applyAlignment="1">
      <alignment horizontal="center" wrapText="1"/>
    </xf>
    <xf numFmtId="0" fontId="72" fillId="30" borderId="61" xfId="0" applyFont="1" applyFill="1" applyBorder="1" applyAlignment="1">
      <alignment horizontal="center" wrapText="1"/>
    </xf>
    <xf numFmtId="0" fontId="72" fillId="30" borderId="62" xfId="0" applyFont="1" applyFill="1" applyBorder="1" applyAlignment="1">
      <alignment horizontal="center" wrapText="1"/>
    </xf>
    <xf numFmtId="0" fontId="72" fillId="30" borderId="63" xfId="0" applyFont="1" applyFill="1" applyBorder="1" applyAlignment="1">
      <alignment horizontal="center" wrapText="1"/>
    </xf>
    <xf numFmtId="0" fontId="72" fillId="30" borderId="64" xfId="0" applyFont="1" applyFill="1" applyBorder="1" applyAlignment="1">
      <alignment horizontal="center" wrapText="1"/>
    </xf>
    <xf numFmtId="0" fontId="72" fillId="30" borderId="65" xfId="0" applyFont="1" applyFill="1" applyBorder="1" applyAlignment="1">
      <alignment horizontal="center" wrapText="1"/>
    </xf>
    <xf numFmtId="0" fontId="8" fillId="30" borderId="66" xfId="0" applyFont="1" applyFill="1" applyBorder="1" applyAlignment="1">
      <alignment wrapText="1"/>
    </xf>
    <xf numFmtId="0" fontId="72" fillId="30" borderId="66" xfId="0" applyFont="1" applyFill="1" applyBorder="1" applyAlignment="1">
      <alignment horizontal="center" wrapText="1"/>
    </xf>
    <xf numFmtId="0" fontId="8" fillId="30" borderId="67" xfId="0" applyFont="1" applyFill="1" applyBorder="1" applyAlignment="1">
      <alignment wrapText="1"/>
    </xf>
    <xf numFmtId="0" fontId="8" fillId="30" borderId="68" xfId="0" applyFont="1" applyFill="1" applyBorder="1" applyAlignment="1">
      <alignment wrapText="1"/>
    </xf>
    <xf numFmtId="0" fontId="8" fillId="30" borderId="69" xfId="0" applyFont="1" applyFill="1" applyBorder="1" applyAlignment="1">
      <alignment wrapText="1"/>
    </xf>
    <xf numFmtId="0" fontId="7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41" fontId="7" fillId="0" borderId="22" xfId="65" applyFont="1" applyBorder="1" applyAlignment="1">
      <alignment horizontal="center" vertical="center"/>
    </xf>
    <xf numFmtId="0" fontId="7" fillId="30" borderId="23" xfId="0" applyFont="1" applyFill="1" applyBorder="1" applyAlignment="1">
      <alignment horizontal="center" vertical="center"/>
    </xf>
    <xf numFmtId="41" fontId="7" fillId="29" borderId="24" xfId="65" applyFont="1" applyFill="1" applyBorder="1" applyAlignment="1">
      <alignment horizontal="center" vertical="center"/>
    </xf>
    <xf numFmtId="0" fontId="13" fillId="31" borderId="0" xfId="0" applyFont="1" applyFill="1" applyAlignment="1">
      <alignment horizontal="center" vertical="center"/>
    </xf>
    <xf numFmtId="0" fontId="73" fillId="0" borderId="0" xfId="0" applyFont="1" applyAlignment="1">
      <alignment horizontal="center" vertical="center"/>
    </xf>
    <xf numFmtId="41" fontId="7" fillId="29" borderId="25" xfId="65" applyFont="1" applyFill="1" applyBorder="1" applyAlignment="1">
      <alignment horizontal="center" vertical="center"/>
    </xf>
    <xf numFmtId="41" fontId="7" fillId="29" borderId="26" xfId="65" applyFont="1" applyFill="1" applyBorder="1" applyAlignment="1">
      <alignment horizontal="center" vertical="center"/>
    </xf>
    <xf numFmtId="3" fontId="7" fillId="0" borderId="3" xfId="84" applyNumberFormat="1" applyFont="1" applyBorder="1" applyAlignment="1">
      <alignment horizontal="center" vertical="center"/>
    </xf>
    <xf numFmtId="41" fontId="7" fillId="0" borderId="20" xfId="65" applyFont="1" applyBorder="1" applyAlignment="1">
      <alignment horizontal="center" vertical="center"/>
    </xf>
    <xf numFmtId="3" fontId="5" fillId="0" borderId="27" xfId="84" applyNumberFormat="1" applyFont="1" applyBorder="1" applyAlignment="1">
      <alignment horizontal="center" vertical="center"/>
    </xf>
    <xf numFmtId="3" fontId="5" fillId="0" borderId="28" xfId="84" applyNumberFormat="1" applyFont="1" applyBorder="1" applyAlignment="1">
      <alignment horizontal="center" vertical="center" wrapText="1"/>
    </xf>
    <xf numFmtId="3" fontId="7" fillId="0" borderId="70" xfId="92" applyNumberFormat="1" applyFont="1" applyBorder="1" applyAlignment="1">
      <alignment horizontal="center" vertical="center"/>
    </xf>
    <xf numFmtId="3" fontId="7" fillId="0" borderId="0" xfId="92" applyNumberFormat="1" applyFont="1" applyAlignment="1">
      <alignment horizontal="center" vertical="center"/>
    </xf>
    <xf numFmtId="3" fontId="11" fillId="0" borderId="71" xfId="92" applyNumberFormat="1" applyFont="1" applyBorder="1" applyAlignment="1">
      <alignment vertical="center"/>
    </xf>
    <xf numFmtId="41" fontId="7" fillId="32" borderId="72" xfId="0" applyNumberFormat="1" applyFont="1" applyFill="1" applyBorder="1" applyAlignment="1">
      <alignment horizontal="center" vertical="center" wrapText="1"/>
    </xf>
    <xf numFmtId="3" fontId="12" fillId="0" borderId="0" xfId="92" applyNumberFormat="1" applyFont="1" applyAlignment="1">
      <alignment horizontal="left" vertical="center"/>
    </xf>
    <xf numFmtId="3" fontId="15" fillId="32" borderId="0" xfId="92" applyNumberFormat="1" applyFont="1" applyFill="1" applyBorder="1" applyAlignment="1">
      <alignment vertical="center"/>
    </xf>
    <xf numFmtId="0" fontId="13" fillId="30" borderId="31" xfId="0" applyFont="1" applyFill="1" applyBorder="1" applyAlignment="1">
      <alignment horizontal="center" vertical="center"/>
    </xf>
    <xf numFmtId="0" fontId="13" fillId="30" borderId="27" xfId="0" applyFont="1" applyFill="1" applyBorder="1" applyAlignment="1">
      <alignment horizontal="center" vertical="center"/>
    </xf>
    <xf numFmtId="0" fontId="13" fillId="30" borderId="27" xfId="0" applyFont="1" applyFill="1" applyBorder="1" applyAlignment="1">
      <alignment horizontal="center" vertical="center" wrapText="1"/>
    </xf>
    <xf numFmtId="0" fontId="72" fillId="33" borderId="73" xfId="0" applyFont="1" applyFill="1" applyBorder="1" applyAlignment="1">
      <alignment horizontal="center" vertical="center" wrapText="1"/>
    </xf>
    <xf numFmtId="41" fontId="58" fillId="0" borderId="0" xfId="66" applyFont="1" applyAlignment="1">
      <alignment horizontal="center" vertical="center"/>
    </xf>
    <xf numFmtId="41" fontId="59" fillId="0" borderId="0" xfId="66" applyFont="1" applyAlignment="1">
      <alignment horizontal="left" vertical="center"/>
    </xf>
    <xf numFmtId="41" fontId="58" fillId="0" borderId="0" xfId="66" applyFont="1" applyAlignment="1">
      <alignment horizontal="left" vertical="center"/>
    </xf>
    <xf numFmtId="41" fontId="61" fillId="0" borderId="0" xfId="66" applyFont="1" applyAlignment="1">
      <alignment horizontal="left" vertical="center"/>
    </xf>
    <xf numFmtId="41" fontId="71" fillId="27" borderId="0" xfId="66" applyFont="1" applyFill="1" applyAlignment="1">
      <alignment horizontal="center" vertical="center"/>
    </xf>
    <xf numFmtId="0" fontId="63" fillId="0" borderId="0" xfId="91" applyFont="1" applyAlignment="1">
      <alignment vertical="center"/>
    </xf>
    <xf numFmtId="0" fontId="16" fillId="0" borderId="0" xfId="91" applyFont="1" applyAlignment="1">
      <alignment vertical="center"/>
    </xf>
    <xf numFmtId="0" fontId="7" fillId="28" borderId="3" xfId="91" applyFont="1" applyFill="1" applyBorder="1" applyAlignment="1">
      <alignment horizontal="center" vertical="center" shrinkToFit="1"/>
    </xf>
    <xf numFmtId="0" fontId="7" fillId="0" borderId="32" xfId="91" applyFont="1" applyBorder="1" applyAlignment="1">
      <alignment horizontal="left" vertical="center" shrinkToFit="1"/>
    </xf>
    <xf numFmtId="185" fontId="7" fillId="0" borderId="32" xfId="91" applyNumberFormat="1" applyFont="1" applyBorder="1" applyAlignment="1">
      <alignment horizontal="right" vertical="center"/>
    </xf>
    <xf numFmtId="180" fontId="7" fillId="0" borderId="32" xfId="91" applyNumberFormat="1" applyFont="1" applyBorder="1" applyAlignment="1">
      <alignment horizontal="right" vertical="center"/>
    </xf>
    <xf numFmtId="0" fontId="7" fillId="0" borderId="17" xfId="91" applyFont="1" applyBorder="1" applyAlignment="1">
      <alignment horizontal="left" vertical="center"/>
    </xf>
    <xf numFmtId="180" fontId="7" fillId="0" borderId="19" xfId="91" applyNumberFormat="1" applyFont="1" applyBorder="1" applyAlignment="1">
      <alignment vertical="center"/>
    </xf>
    <xf numFmtId="0" fontId="7" fillId="0" borderId="27" xfId="91" applyFont="1" applyBorder="1" applyAlignment="1">
      <alignment horizontal="left" vertical="center" shrinkToFit="1"/>
    </xf>
    <xf numFmtId="0" fontId="7" fillId="0" borderId="3" xfId="91" applyFont="1" applyBorder="1" applyAlignment="1">
      <alignment horizontal="left" vertical="center" shrinkToFit="1"/>
    </xf>
    <xf numFmtId="185" fontId="7" fillId="0" borderId="3" xfId="91" applyNumberFormat="1" applyFont="1" applyBorder="1" applyAlignment="1">
      <alignment horizontal="right" vertical="center"/>
    </xf>
    <xf numFmtId="180" fontId="7" fillId="0" borderId="3" xfId="91" applyNumberFormat="1" applyFont="1" applyBorder="1" applyAlignment="1">
      <alignment horizontal="right" vertical="center"/>
    </xf>
    <xf numFmtId="0" fontId="7" fillId="0" borderId="20" xfId="91" applyFont="1" applyBorder="1" applyAlignment="1">
      <alignment horizontal="left" vertical="center"/>
    </xf>
    <xf numFmtId="180" fontId="7" fillId="0" borderId="33" xfId="91" applyNumberFormat="1" applyFont="1" applyBorder="1" applyAlignment="1">
      <alignment vertical="center"/>
    </xf>
    <xf numFmtId="0" fontId="7" fillId="0" borderId="29" xfId="91" applyFont="1" applyBorder="1" applyAlignment="1">
      <alignment horizontal="left" vertical="center" shrinkToFit="1"/>
    </xf>
    <xf numFmtId="185" fontId="7" fillId="0" borderId="27" xfId="91" applyNumberFormat="1" applyFont="1" applyBorder="1" applyAlignment="1">
      <alignment horizontal="right" vertical="center"/>
    </xf>
    <xf numFmtId="180" fontId="7" fillId="0" borderId="27" xfId="91" applyNumberFormat="1" applyFont="1" applyBorder="1" applyAlignment="1">
      <alignment horizontal="right" vertical="center"/>
    </xf>
    <xf numFmtId="0" fontId="7" fillId="0" borderId="15" xfId="91" applyFont="1" applyBorder="1" applyAlignment="1">
      <alignment horizontal="left" vertical="center" wrapText="1"/>
    </xf>
    <xf numFmtId="41" fontId="7" fillId="0" borderId="16" xfId="68" applyFont="1" applyBorder="1" applyAlignment="1">
      <alignment vertical="center"/>
    </xf>
    <xf numFmtId="185" fontId="7" fillId="0" borderId="29" xfId="91" applyNumberFormat="1" applyFont="1" applyBorder="1" applyAlignment="1">
      <alignment horizontal="right" vertical="center"/>
    </xf>
    <xf numFmtId="180" fontId="7" fillId="0" borderId="29" xfId="91" applyNumberFormat="1" applyFont="1" applyBorder="1" applyAlignment="1">
      <alignment horizontal="right" vertical="center"/>
    </xf>
    <xf numFmtId="0" fontId="7" fillId="0" borderId="17" xfId="91" applyFont="1" applyBorder="1" applyAlignment="1">
      <alignment horizontal="center" vertical="center"/>
    </xf>
    <xf numFmtId="180" fontId="7" fillId="0" borderId="16" xfId="91" applyNumberFormat="1" applyFont="1" applyBorder="1" applyAlignment="1">
      <alignment vertical="center"/>
    </xf>
    <xf numFmtId="0" fontId="7" fillId="0" borderId="28" xfId="91" applyFont="1" applyBorder="1" applyAlignment="1">
      <alignment horizontal="left" vertical="center"/>
    </xf>
    <xf numFmtId="180" fontId="7" fillId="0" borderId="14" xfId="91" applyNumberFormat="1" applyFont="1" applyBorder="1" applyAlignment="1">
      <alignment vertical="center"/>
    </xf>
    <xf numFmtId="0" fontId="7" fillId="0" borderId="15" xfId="91" applyFont="1" applyBorder="1" applyAlignment="1">
      <alignment horizontal="left" vertical="center"/>
    </xf>
    <xf numFmtId="41" fontId="7" fillId="0" borderId="28" xfId="68" applyFont="1" applyBorder="1" applyAlignment="1">
      <alignment vertical="center"/>
    </xf>
    <xf numFmtId="0" fontId="7" fillId="0" borderId="28" xfId="91" applyFont="1" applyBorder="1" applyAlignment="1">
      <alignment horizontal="left" vertical="center" shrinkToFit="1"/>
    </xf>
    <xf numFmtId="185" fontId="7" fillId="26" borderId="32" xfId="91" applyNumberFormat="1" applyFont="1" applyFill="1" applyBorder="1" applyAlignment="1">
      <alignment horizontal="right" vertical="center"/>
    </xf>
    <xf numFmtId="180" fontId="7" fillId="26" borderId="19" xfId="91" applyNumberFormat="1" applyFont="1" applyFill="1" applyBorder="1" applyAlignment="1">
      <alignment vertical="center"/>
    </xf>
    <xf numFmtId="180" fontId="16" fillId="0" borderId="0" xfId="91" applyNumberFormat="1" applyFont="1" applyAlignment="1">
      <alignment vertical="center"/>
    </xf>
    <xf numFmtId="180" fontId="7" fillId="32" borderId="14" xfId="91" applyNumberFormat="1" applyFont="1" applyFill="1" applyBorder="1" applyAlignment="1">
      <alignment vertical="center"/>
    </xf>
    <xf numFmtId="0" fontId="74" fillId="0" borderId="0" xfId="91" applyFont="1" applyAlignment="1">
      <alignment horizontal="center" vertical="center"/>
    </xf>
    <xf numFmtId="0" fontId="12" fillId="32" borderId="18" xfId="91" applyFont="1" applyFill="1" applyBorder="1" applyAlignment="1">
      <alignment vertical="center"/>
    </xf>
    <xf numFmtId="0" fontId="5" fillId="0" borderId="0" xfId="91" applyFont="1" applyAlignment="1">
      <alignment vertical="center"/>
    </xf>
    <xf numFmtId="0" fontId="7" fillId="0" borderId="0" xfId="91" applyFont="1" applyAlignment="1">
      <alignment vertical="center"/>
    </xf>
    <xf numFmtId="185" fontId="7" fillId="26" borderId="3" xfId="91" applyNumberFormat="1" applyFont="1" applyFill="1" applyBorder="1" applyAlignment="1">
      <alignment vertical="center"/>
    </xf>
    <xf numFmtId="180" fontId="7" fillId="26" borderId="3" xfId="91" applyNumberFormat="1" applyFont="1" applyFill="1" applyBorder="1" applyAlignment="1">
      <alignment vertical="center"/>
    </xf>
    <xf numFmtId="180" fontId="7" fillId="26" borderId="33" xfId="91" applyNumberFormat="1" applyFont="1" applyFill="1" applyBorder="1" applyAlignment="1">
      <alignment vertical="center"/>
    </xf>
    <xf numFmtId="41" fontId="48" fillId="0" borderId="0" xfId="68" applyFont="1" applyAlignment="1">
      <alignment vertical="center"/>
    </xf>
    <xf numFmtId="180" fontId="5" fillId="0" borderId="0" xfId="91" applyNumberFormat="1" applyFont="1" applyAlignment="1">
      <alignment vertical="center"/>
    </xf>
    <xf numFmtId="41" fontId="5" fillId="0" borderId="0" xfId="91" applyNumberFormat="1" applyFont="1" applyAlignment="1">
      <alignment vertical="center"/>
    </xf>
    <xf numFmtId="185" fontId="7" fillId="32" borderId="32" xfId="91" applyNumberFormat="1" applyFont="1" applyFill="1" applyBorder="1" applyAlignment="1">
      <alignment vertical="center"/>
    </xf>
    <xf numFmtId="180" fontId="7" fillId="32" borderId="32" xfId="91" applyNumberFormat="1" applyFont="1" applyFill="1" applyBorder="1" applyAlignment="1">
      <alignment vertical="center"/>
    </xf>
    <xf numFmtId="180" fontId="7" fillId="32" borderId="19" xfId="91" applyNumberFormat="1" applyFont="1" applyFill="1" applyBorder="1" applyAlignment="1">
      <alignment vertical="center"/>
    </xf>
    <xf numFmtId="0" fontId="7" fillId="32" borderId="27" xfId="91" applyFont="1" applyFill="1" applyBorder="1" applyAlignment="1">
      <alignment horizontal="left" vertical="center" shrinkToFit="1"/>
    </xf>
    <xf numFmtId="185" fontId="7" fillId="32" borderId="3" xfId="91" applyNumberFormat="1" applyFont="1" applyFill="1" applyBorder="1" applyAlignment="1">
      <alignment vertical="center"/>
    </xf>
    <xf numFmtId="180" fontId="7" fillId="32" borderId="3" xfId="91" applyNumberFormat="1" applyFont="1" applyFill="1" applyBorder="1" applyAlignment="1">
      <alignment vertical="center"/>
    </xf>
    <xf numFmtId="180" fontId="7" fillId="32" borderId="33" xfId="91" applyNumberFormat="1" applyFont="1" applyFill="1" applyBorder="1" applyAlignment="1">
      <alignment vertical="center"/>
    </xf>
    <xf numFmtId="0" fontId="7" fillId="32" borderId="29" xfId="91" applyFont="1" applyFill="1" applyBorder="1" applyAlignment="1">
      <alignment horizontal="left" vertical="center" shrinkToFit="1"/>
    </xf>
    <xf numFmtId="185" fontId="7" fillId="32" borderId="27" xfId="91" applyNumberFormat="1" applyFont="1" applyFill="1" applyBorder="1" applyAlignment="1">
      <alignment vertical="center"/>
    </xf>
    <xf numFmtId="180" fontId="7" fillId="32" borderId="27" xfId="91" applyNumberFormat="1" applyFont="1" applyFill="1" applyBorder="1" applyAlignment="1">
      <alignment vertical="center"/>
    </xf>
    <xf numFmtId="185" fontId="7" fillId="32" borderId="29" xfId="91" applyNumberFormat="1" applyFont="1" applyFill="1" applyBorder="1" applyAlignment="1">
      <alignment vertical="center"/>
    </xf>
    <xf numFmtId="180" fontId="7" fillId="32" borderId="29" xfId="91" applyNumberFormat="1" applyFont="1" applyFill="1" applyBorder="1" applyAlignment="1">
      <alignment vertical="center"/>
    </xf>
    <xf numFmtId="180" fontId="7" fillId="32" borderId="16" xfId="91" applyNumberFormat="1" applyFont="1" applyFill="1" applyBorder="1" applyAlignment="1">
      <alignment vertical="center"/>
    </xf>
    <xf numFmtId="41" fontId="7" fillId="32" borderId="16" xfId="68" applyFont="1" applyFill="1" applyBorder="1" applyAlignment="1">
      <alignment vertical="center"/>
    </xf>
    <xf numFmtId="0" fontId="7" fillId="32" borderId="27" xfId="91" applyFont="1" applyFill="1" applyBorder="1" applyAlignment="1">
      <alignment horizontal="left" vertical="center"/>
    </xf>
    <xf numFmtId="0" fontId="7" fillId="32" borderId="29" xfId="91" applyFont="1" applyFill="1" applyBorder="1" applyAlignment="1">
      <alignment horizontal="left" vertical="center"/>
    </xf>
    <xf numFmtId="0" fontId="7" fillId="32" borderId="27" xfId="91" applyFont="1" applyFill="1" applyBorder="1" applyAlignment="1">
      <alignment horizontal="left" vertical="center" wrapText="1"/>
    </xf>
    <xf numFmtId="0" fontId="7" fillId="32" borderId="32" xfId="91" applyFont="1" applyFill="1" applyBorder="1" applyAlignment="1">
      <alignment horizontal="left" vertical="center" wrapText="1"/>
    </xf>
    <xf numFmtId="0" fontId="7" fillId="32" borderId="29" xfId="91" applyFont="1" applyFill="1" applyBorder="1" applyAlignment="1">
      <alignment horizontal="left" vertical="center" wrapText="1"/>
    </xf>
    <xf numFmtId="0" fontId="7" fillId="32" borderId="32" xfId="91" applyFont="1" applyFill="1" applyBorder="1" applyAlignment="1">
      <alignment horizontal="left" vertical="center"/>
    </xf>
    <xf numFmtId="41" fontId="7" fillId="32" borderId="33" xfId="68" applyFont="1" applyFill="1" applyBorder="1" applyAlignment="1">
      <alignment horizontal="left" vertical="center"/>
    </xf>
    <xf numFmtId="41" fontId="75" fillId="0" borderId="74" xfId="65" applyFont="1" applyBorder="1" applyAlignment="1">
      <alignment horizontal="center" vertical="center" wrapText="1"/>
    </xf>
    <xf numFmtId="41" fontId="75" fillId="0" borderId="75" xfId="65" applyFont="1" applyBorder="1" applyAlignment="1">
      <alignment horizontal="center" vertical="center" wrapText="1"/>
    </xf>
    <xf numFmtId="41" fontId="75" fillId="0" borderId="76" xfId="65" applyFont="1" applyBorder="1" applyAlignment="1">
      <alignment horizontal="center" vertical="center" wrapText="1"/>
    </xf>
    <xf numFmtId="41" fontId="75" fillId="0" borderId="77" xfId="65" applyFont="1" applyBorder="1" applyAlignment="1">
      <alignment horizontal="center" vertical="center" wrapText="1"/>
    </xf>
    <xf numFmtId="41" fontId="75" fillId="29" borderId="78" xfId="65" applyFont="1" applyFill="1" applyBorder="1" applyAlignment="1">
      <alignment horizontal="center" vertical="center" wrapText="1"/>
    </xf>
    <xf numFmtId="41" fontId="75" fillId="0" borderId="79" xfId="65" applyFont="1" applyBorder="1" applyAlignment="1">
      <alignment horizontal="center" vertical="center" wrapText="1"/>
    </xf>
    <xf numFmtId="41" fontId="75" fillId="0" borderId="80" xfId="65" applyFont="1" applyBorder="1" applyAlignment="1">
      <alignment horizontal="center" vertical="center" wrapText="1"/>
    </xf>
    <xf numFmtId="41" fontId="75" fillId="33" borderId="81" xfId="65" applyFont="1" applyFill="1" applyBorder="1" applyAlignment="1">
      <alignment horizontal="center" vertical="center" wrapText="1"/>
    </xf>
    <xf numFmtId="41" fontId="75" fillId="0" borderId="82" xfId="65" applyFont="1" applyBorder="1" applyAlignment="1">
      <alignment horizontal="center" vertical="center" wrapText="1"/>
    </xf>
    <xf numFmtId="41" fontId="75" fillId="0" borderId="83" xfId="65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41" fontId="56" fillId="0" borderId="0" xfId="66" applyFont="1" applyAlignment="1">
      <alignment horizontal="left" vertical="center"/>
    </xf>
    <xf numFmtId="41" fontId="9" fillId="0" borderId="0" xfId="66" applyFont="1" applyAlignment="1">
      <alignment horizontal="center" vertical="center"/>
    </xf>
    <xf numFmtId="41" fontId="9" fillId="0" borderId="0" xfId="66" applyFont="1" applyAlignment="1">
      <alignment horizontal="left" vertical="center"/>
    </xf>
    <xf numFmtId="41" fontId="76" fillId="0" borderId="0" xfId="66" applyFont="1" applyAlignment="1">
      <alignment horizontal="left" vertical="center"/>
    </xf>
    <xf numFmtId="41" fontId="57" fillId="0" borderId="0" xfId="66" applyFont="1" applyBorder="1" applyAlignment="1">
      <alignment horizontal="left" vertical="center" wrapText="1"/>
    </xf>
    <xf numFmtId="41" fontId="65" fillId="0" borderId="0" xfId="66" applyFont="1" applyBorder="1" applyAlignment="1">
      <alignment horizontal="center" vertical="center"/>
    </xf>
    <xf numFmtId="41" fontId="57" fillId="0" borderId="0" xfId="66" applyFont="1" applyAlignment="1">
      <alignment vertical="center"/>
    </xf>
    <xf numFmtId="41" fontId="64" fillId="0" borderId="40" xfId="66" applyFont="1" applyBorder="1" applyAlignment="1">
      <alignment horizontal="center" vertical="center" wrapText="1"/>
    </xf>
    <xf numFmtId="41" fontId="64" fillId="0" borderId="41" xfId="66" applyFont="1" applyBorder="1" applyAlignment="1">
      <alignment horizontal="center" vertical="center" wrapText="1"/>
    </xf>
    <xf numFmtId="41" fontId="64" fillId="0" borderId="42" xfId="66" quotePrefix="1" applyFont="1" applyBorder="1" applyAlignment="1">
      <alignment horizontal="center" vertical="center" wrapText="1"/>
    </xf>
    <xf numFmtId="41" fontId="64" fillId="0" borderId="43" xfId="66" quotePrefix="1" applyFont="1" applyBorder="1" applyAlignment="1">
      <alignment horizontal="center" vertical="center" wrapText="1"/>
    </xf>
    <xf numFmtId="41" fontId="64" fillId="0" borderId="43" xfId="66" applyFont="1" applyBorder="1" applyAlignment="1">
      <alignment horizontal="center" vertical="center" wrapText="1"/>
    </xf>
    <xf numFmtId="41" fontId="64" fillId="26" borderId="44" xfId="66" applyFont="1" applyFill="1" applyBorder="1" applyAlignment="1">
      <alignment horizontal="left" vertical="center" wrapText="1"/>
    </xf>
    <xf numFmtId="41" fontId="64" fillId="26" borderId="34" xfId="66" applyFont="1" applyFill="1" applyBorder="1" applyAlignment="1">
      <alignment horizontal="left" vertical="center" wrapText="1"/>
    </xf>
    <xf numFmtId="41" fontId="64" fillId="0" borderId="34" xfId="66" applyFont="1" applyBorder="1" applyAlignment="1">
      <alignment horizontal="left" vertical="center" wrapText="1"/>
    </xf>
    <xf numFmtId="41" fontId="64" fillId="0" borderId="35" xfId="66" applyFont="1" applyBorder="1" applyAlignment="1">
      <alignment horizontal="left" vertical="center" wrapText="1"/>
    </xf>
    <xf numFmtId="41" fontId="7" fillId="0" borderId="45" xfId="66" applyFont="1" applyBorder="1" applyAlignment="1">
      <alignment horizontal="center" vertical="center"/>
    </xf>
    <xf numFmtId="41" fontId="7" fillId="0" borderId="46" xfId="66" applyFont="1" applyBorder="1" applyAlignment="1">
      <alignment horizontal="center" vertical="center"/>
    </xf>
    <xf numFmtId="41" fontId="7" fillId="0" borderId="47" xfId="66" applyFont="1" applyBorder="1" applyAlignment="1">
      <alignment horizontal="center" vertical="center"/>
    </xf>
    <xf numFmtId="41" fontId="7" fillId="0" borderId="36" xfId="66" applyFont="1" applyBorder="1" applyAlignment="1">
      <alignment horizontal="center" vertical="center"/>
    </xf>
    <xf numFmtId="41" fontId="7" fillId="26" borderId="3" xfId="66" applyFont="1" applyFill="1" applyBorder="1" applyAlignment="1">
      <alignment horizontal="center" vertical="center"/>
    </xf>
    <xf numFmtId="41" fontId="7" fillId="0" borderId="37" xfId="66" applyFont="1" applyBorder="1" applyAlignment="1">
      <alignment horizontal="center" vertical="center"/>
    </xf>
    <xf numFmtId="41" fontId="7" fillId="27" borderId="48" xfId="66" applyFont="1" applyFill="1" applyBorder="1" applyAlignment="1">
      <alignment horizontal="center" vertical="center"/>
    </xf>
    <xf numFmtId="41" fontId="7" fillId="27" borderId="38" xfId="66" applyFont="1" applyFill="1" applyBorder="1" applyAlignment="1">
      <alignment horizontal="center" vertical="center"/>
    </xf>
    <xf numFmtId="41" fontId="7" fillId="27" borderId="39" xfId="66" applyFont="1" applyFill="1" applyBorder="1" applyAlignment="1">
      <alignment horizontal="center" vertical="center"/>
    </xf>
    <xf numFmtId="41" fontId="56" fillId="0" borderId="0" xfId="66" applyFont="1" applyAlignment="1">
      <alignment vertical="center"/>
    </xf>
    <xf numFmtId="0" fontId="7" fillId="32" borderId="3" xfId="91" applyFont="1" applyFill="1" applyBorder="1" applyAlignment="1">
      <alignment horizontal="left" vertical="center" shrinkToFit="1"/>
    </xf>
    <xf numFmtId="0" fontId="7" fillId="32" borderId="32" xfId="91" applyFont="1" applyFill="1" applyBorder="1" applyAlignment="1">
      <alignment horizontal="left" vertical="center" shrinkToFit="1"/>
    </xf>
    <xf numFmtId="0" fontId="9" fillId="30" borderId="84" xfId="0" applyFont="1" applyFill="1" applyBorder="1" applyAlignment="1">
      <alignment horizontal="center" vertical="center" wrapText="1"/>
    </xf>
    <xf numFmtId="0" fontId="9" fillId="30" borderId="85" xfId="0" applyFont="1" applyFill="1" applyBorder="1" applyAlignment="1">
      <alignment horizontal="center" vertical="center" wrapText="1"/>
    </xf>
    <xf numFmtId="0" fontId="13" fillId="31" borderId="0" xfId="0" applyFont="1" applyFill="1" applyAlignment="1">
      <alignment vertical="center"/>
    </xf>
    <xf numFmtId="0" fontId="7" fillId="0" borderId="87" xfId="91" applyFont="1" applyBorder="1" applyAlignment="1">
      <alignment horizontal="left" vertical="center" shrinkToFit="1"/>
    </xf>
    <xf numFmtId="185" fontId="7" fillId="0" borderId="87" xfId="91" applyNumberFormat="1" applyFont="1" applyBorder="1" applyAlignment="1">
      <alignment horizontal="right" vertical="center"/>
    </xf>
    <xf numFmtId="180" fontId="7" fillId="0" borderId="87" xfId="91" applyNumberFormat="1" applyFont="1" applyBorder="1" applyAlignment="1">
      <alignment horizontal="right" vertical="center"/>
    </xf>
    <xf numFmtId="0" fontId="7" fillId="0" borderId="88" xfId="91" applyFont="1" applyBorder="1" applyAlignment="1">
      <alignment horizontal="left" vertical="center" wrapText="1"/>
    </xf>
    <xf numFmtId="180" fontId="7" fillId="0" borderId="89" xfId="91" applyNumberFormat="1" applyFont="1" applyBorder="1" applyAlignment="1">
      <alignment vertical="center"/>
    </xf>
    <xf numFmtId="0" fontId="7" fillId="0" borderId="90" xfId="91" applyFont="1" applyBorder="1" applyAlignment="1">
      <alignment horizontal="left" vertical="center" shrinkToFit="1"/>
    </xf>
    <xf numFmtId="185" fontId="7" fillId="0" borderId="90" xfId="91" applyNumberFormat="1" applyFont="1" applyBorder="1" applyAlignment="1">
      <alignment horizontal="right" vertical="center"/>
    </xf>
    <xf numFmtId="180" fontId="7" fillId="0" borderId="90" xfId="91" applyNumberFormat="1" applyFont="1" applyBorder="1" applyAlignment="1">
      <alignment horizontal="right" vertical="center"/>
    </xf>
    <xf numFmtId="180" fontId="7" fillId="0" borderId="91" xfId="91" applyNumberFormat="1" applyFont="1" applyBorder="1" applyAlignment="1">
      <alignment vertical="center"/>
    </xf>
    <xf numFmtId="0" fontId="7" fillId="0" borderId="20" xfId="91" applyFont="1" applyBorder="1" applyAlignment="1">
      <alignment horizontal="center" vertical="center"/>
    </xf>
    <xf numFmtId="41" fontId="7" fillId="0" borderId="0" xfId="68" applyFont="1" applyBorder="1" applyAlignment="1">
      <alignment vertical="center"/>
    </xf>
    <xf numFmtId="41" fontId="7" fillId="32" borderId="92" xfId="68" applyFont="1" applyFill="1" applyBorder="1" applyAlignment="1">
      <alignment vertical="center"/>
    </xf>
    <xf numFmtId="0" fontId="7" fillId="32" borderId="93" xfId="91" applyFont="1" applyFill="1" applyBorder="1" applyAlignment="1">
      <alignment horizontal="left" vertical="center" wrapText="1"/>
    </xf>
    <xf numFmtId="0" fontId="7" fillId="32" borderId="94" xfId="91" applyFont="1" applyFill="1" applyBorder="1" applyAlignment="1">
      <alignment horizontal="left" vertical="center"/>
    </xf>
    <xf numFmtId="0" fontId="7" fillId="32" borderId="95" xfId="91" applyFont="1" applyFill="1" applyBorder="1" applyAlignment="1">
      <alignment horizontal="left" vertical="center"/>
    </xf>
    <xf numFmtId="0" fontId="7" fillId="32" borderId="93" xfId="91" applyFont="1" applyFill="1" applyBorder="1" applyAlignment="1">
      <alignment horizontal="left" vertical="center"/>
    </xf>
    <xf numFmtId="0" fontId="7" fillId="32" borderId="96" xfId="91" applyFont="1" applyFill="1" applyBorder="1" applyAlignment="1">
      <alignment horizontal="left" vertical="center"/>
    </xf>
    <xf numFmtId="0" fontId="7" fillId="0" borderId="97" xfId="91" applyFont="1" applyBorder="1" applyAlignment="1">
      <alignment horizontal="left" vertical="center" shrinkToFit="1"/>
    </xf>
    <xf numFmtId="0" fontId="7" fillId="32" borderId="98" xfId="91" applyFont="1" applyFill="1" applyBorder="1" applyAlignment="1">
      <alignment horizontal="center" vertical="center"/>
    </xf>
    <xf numFmtId="0" fontId="7" fillId="0" borderId="95" xfId="91" applyFont="1" applyBorder="1" applyAlignment="1">
      <alignment horizontal="left" vertical="center"/>
    </xf>
    <xf numFmtId="0" fontId="7" fillId="0" borderId="94" xfId="91" applyFont="1" applyBorder="1" applyAlignment="1">
      <alignment horizontal="left" vertical="center"/>
    </xf>
    <xf numFmtId="180" fontId="7" fillId="26" borderId="32" xfId="91" applyNumberFormat="1" applyFont="1" applyFill="1" applyBorder="1" applyAlignment="1">
      <alignment horizontal="right" vertical="center"/>
    </xf>
    <xf numFmtId="0" fontId="7" fillId="26" borderId="95" xfId="91" applyFont="1" applyFill="1" applyBorder="1" applyAlignment="1">
      <alignment horizontal="left" vertical="center"/>
    </xf>
    <xf numFmtId="0" fontId="7" fillId="32" borderId="87" xfId="91" applyFont="1" applyFill="1" applyBorder="1" applyAlignment="1">
      <alignment horizontal="left" vertical="center" shrinkToFit="1"/>
    </xf>
    <xf numFmtId="185" fontId="7" fillId="32" borderId="87" xfId="91" applyNumberFormat="1" applyFont="1" applyFill="1" applyBorder="1" applyAlignment="1">
      <alignment vertical="center"/>
    </xf>
    <xf numFmtId="180" fontId="7" fillId="32" borderId="87" xfId="91" applyNumberFormat="1" applyFont="1" applyFill="1" applyBorder="1" applyAlignment="1">
      <alignment vertical="center"/>
    </xf>
    <xf numFmtId="180" fontId="7" fillId="32" borderId="89" xfId="91" applyNumberFormat="1" applyFont="1" applyFill="1" applyBorder="1" applyAlignment="1">
      <alignment vertical="center"/>
    </xf>
    <xf numFmtId="0" fontId="7" fillId="32" borderId="95" xfId="91" applyFont="1" applyFill="1" applyBorder="1" applyAlignment="1">
      <alignment horizontal="center" vertical="center"/>
    </xf>
    <xf numFmtId="0" fontId="7" fillId="32" borderId="96" xfId="91" applyFont="1" applyFill="1" applyBorder="1" applyAlignment="1">
      <alignment vertical="center" wrapText="1"/>
    </xf>
    <xf numFmtId="41" fontId="7" fillId="32" borderId="93" xfId="68" applyFont="1" applyFill="1" applyBorder="1" applyAlignment="1">
      <alignment vertical="center" wrapText="1"/>
    </xf>
    <xf numFmtId="0" fontId="7" fillId="32" borderId="99" xfId="91" applyFont="1" applyFill="1" applyBorder="1" applyAlignment="1">
      <alignment horizontal="left" vertical="center"/>
    </xf>
    <xf numFmtId="180" fontId="7" fillId="32" borderId="100" xfId="91" applyNumberFormat="1" applyFont="1" applyFill="1" applyBorder="1" applyAlignment="1">
      <alignment vertical="center"/>
    </xf>
    <xf numFmtId="0" fontId="7" fillId="32" borderId="101" xfId="91" applyFont="1" applyFill="1" applyBorder="1" applyAlignment="1">
      <alignment horizontal="left" vertical="center" shrinkToFit="1"/>
    </xf>
    <xf numFmtId="185" fontId="7" fillId="32" borderId="101" xfId="91" applyNumberFormat="1" applyFont="1" applyFill="1" applyBorder="1" applyAlignment="1">
      <alignment vertical="center"/>
    </xf>
    <xf numFmtId="180" fontId="7" fillId="32" borderId="101" xfId="91" applyNumberFormat="1" applyFont="1" applyFill="1" applyBorder="1" applyAlignment="1">
      <alignment vertical="center"/>
    </xf>
    <xf numFmtId="41" fontId="7" fillId="32" borderId="96" xfId="68" applyFont="1" applyFill="1" applyBorder="1" applyAlignment="1">
      <alignment vertical="center"/>
    </xf>
    <xf numFmtId="0" fontId="7" fillId="32" borderId="93" xfId="91" applyFont="1" applyFill="1" applyBorder="1" applyAlignment="1">
      <alignment horizontal="left" vertical="center" shrinkToFit="1"/>
    </xf>
    <xf numFmtId="0" fontId="7" fillId="32" borderId="90" xfId="91" applyFont="1" applyFill="1" applyBorder="1" applyAlignment="1">
      <alignment horizontal="left" vertical="center" shrinkToFit="1"/>
    </xf>
    <xf numFmtId="185" fontId="7" fillId="32" borderId="90" xfId="91" applyNumberFormat="1" applyFont="1" applyFill="1" applyBorder="1" applyAlignment="1">
      <alignment vertical="center"/>
    </xf>
    <xf numFmtId="180" fontId="7" fillId="32" borderId="90" xfId="91" applyNumberFormat="1" applyFont="1" applyFill="1" applyBorder="1" applyAlignment="1">
      <alignment vertical="center"/>
    </xf>
    <xf numFmtId="180" fontId="7" fillId="32" borderId="91" xfId="91" applyNumberFormat="1" applyFont="1" applyFill="1" applyBorder="1" applyAlignment="1">
      <alignment vertical="center"/>
    </xf>
    <xf numFmtId="0" fontId="7" fillId="32" borderId="93" xfId="91" applyFont="1" applyFill="1" applyBorder="1" applyAlignment="1">
      <alignment vertical="center"/>
    </xf>
    <xf numFmtId="0" fontId="7" fillId="32" borderId="96" xfId="91" applyFont="1" applyFill="1" applyBorder="1" applyAlignment="1">
      <alignment vertical="center"/>
    </xf>
    <xf numFmtId="180" fontId="7" fillId="32" borderId="102" xfId="91" applyNumberFormat="1" applyFont="1" applyFill="1" applyBorder="1" applyAlignment="1">
      <alignment vertical="center"/>
    </xf>
    <xf numFmtId="180" fontId="7" fillId="32" borderId="94" xfId="91" applyNumberFormat="1" applyFont="1" applyFill="1" applyBorder="1" applyAlignment="1">
      <alignment vertical="center" wrapText="1"/>
    </xf>
    <xf numFmtId="180" fontId="7" fillId="0" borderId="0" xfId="91" applyNumberFormat="1" applyFont="1" applyBorder="1" applyAlignment="1">
      <alignment vertical="center"/>
    </xf>
    <xf numFmtId="41" fontId="7" fillId="32" borderId="96" xfId="68" applyFont="1" applyFill="1" applyBorder="1" applyAlignment="1">
      <alignment vertical="center" wrapText="1"/>
    </xf>
    <xf numFmtId="0" fontId="7" fillId="26" borderId="94" xfId="91" applyFont="1" applyFill="1" applyBorder="1" applyAlignment="1">
      <alignment horizontal="left" vertical="center" indent="1"/>
    </xf>
    <xf numFmtId="3" fontId="12" fillId="33" borderId="0" xfId="92" applyNumberFormat="1" applyFont="1" applyFill="1" applyBorder="1" applyAlignment="1">
      <alignment horizontal="right" vertical="center"/>
    </xf>
    <xf numFmtId="0" fontId="11" fillId="30" borderId="103" xfId="0" applyFont="1" applyFill="1" applyBorder="1" applyAlignment="1">
      <alignment horizontal="center" vertical="center" wrapText="1"/>
    </xf>
    <xf numFmtId="0" fontId="11" fillId="30" borderId="104" xfId="0" applyFont="1" applyFill="1" applyBorder="1" applyAlignment="1">
      <alignment horizontal="center" vertical="center" wrapText="1"/>
    </xf>
    <xf numFmtId="0" fontId="7" fillId="29" borderId="70" xfId="0" applyFont="1" applyFill="1" applyBorder="1" applyAlignment="1">
      <alignment horizontal="center" vertical="center" wrapText="1"/>
    </xf>
    <xf numFmtId="41" fontId="7" fillId="29" borderId="70" xfId="68" applyFont="1" applyFill="1" applyBorder="1" applyAlignment="1">
      <alignment horizontal="center" vertical="center" wrapText="1"/>
    </xf>
    <xf numFmtId="41" fontId="7" fillId="32" borderId="70" xfId="68" applyFont="1" applyFill="1" applyBorder="1" applyAlignment="1">
      <alignment horizontal="center" vertical="center" wrapText="1"/>
    </xf>
    <xf numFmtId="41" fontId="7" fillId="32" borderId="103" xfId="0" applyNumberFormat="1" applyFont="1" applyFill="1" applyBorder="1" applyAlignment="1">
      <alignment horizontal="center" vertical="center" wrapText="1"/>
    </xf>
    <xf numFmtId="41" fontId="7" fillId="34" borderId="70" xfId="68" applyFont="1" applyFill="1" applyBorder="1" applyAlignment="1">
      <alignment horizontal="center" vertical="center" wrapText="1"/>
    </xf>
    <xf numFmtId="41" fontId="7" fillId="34" borderId="103" xfId="68" applyFont="1" applyFill="1" applyBorder="1" applyAlignment="1">
      <alignment horizontal="center" vertical="center" wrapText="1"/>
    </xf>
    <xf numFmtId="41" fontId="7" fillId="34" borderId="106" xfId="68" applyFont="1" applyFill="1" applyBorder="1" applyAlignment="1">
      <alignment horizontal="center" vertical="center" wrapText="1"/>
    </xf>
    <xf numFmtId="41" fontId="7" fillId="34" borderId="72" xfId="68" applyFont="1" applyFill="1" applyBorder="1" applyAlignment="1">
      <alignment horizontal="center" vertical="center" wrapText="1"/>
    </xf>
    <xf numFmtId="179" fontId="7" fillId="34" borderId="86" xfId="68" applyNumberFormat="1" applyFont="1" applyFill="1" applyBorder="1" applyAlignment="1">
      <alignment horizontal="center" vertical="center" wrapText="1"/>
    </xf>
    <xf numFmtId="3" fontId="7" fillId="34" borderId="72" xfId="92" applyNumberFormat="1" applyFont="1" applyFill="1" applyBorder="1" applyAlignment="1">
      <alignment horizontal="center" vertical="center"/>
    </xf>
    <xf numFmtId="3" fontId="9" fillId="0" borderId="0" xfId="92" applyNumberFormat="1" applyFont="1" applyAlignment="1">
      <alignment horizontal="left" vertical="center" wrapText="1"/>
    </xf>
    <xf numFmtId="0" fontId="12" fillId="29" borderId="2" xfId="91" applyFont="1" applyFill="1" applyBorder="1" applyAlignment="1">
      <alignment vertical="center"/>
    </xf>
    <xf numFmtId="0" fontId="12" fillId="29" borderId="2" xfId="91" applyFont="1" applyFill="1" applyBorder="1" applyAlignment="1">
      <alignment horizontal="left" vertical="center"/>
    </xf>
    <xf numFmtId="0" fontId="9" fillId="29" borderId="20" xfId="91" applyFont="1" applyFill="1" applyBorder="1" applyAlignment="1">
      <alignment horizontal="left" vertical="center"/>
    </xf>
    <xf numFmtId="185" fontId="7" fillId="32" borderId="3" xfId="91" applyNumberFormat="1" applyFont="1" applyFill="1" applyBorder="1" applyAlignment="1">
      <alignment horizontal="right" vertical="center"/>
    </xf>
    <xf numFmtId="185" fontId="7" fillId="32" borderId="32" xfId="91" applyNumberFormat="1" applyFont="1" applyFill="1" applyBorder="1" applyAlignment="1">
      <alignment horizontal="right" vertical="center"/>
    </xf>
    <xf numFmtId="0" fontId="9" fillId="29" borderId="20" xfId="91" applyFont="1" applyFill="1" applyBorder="1" applyAlignment="1">
      <alignment vertical="center"/>
    </xf>
    <xf numFmtId="41" fontId="77" fillId="0" borderId="0" xfId="66" applyFont="1" applyAlignment="1">
      <alignment horizontal="left" vertical="center"/>
    </xf>
    <xf numFmtId="41" fontId="7" fillId="0" borderId="3" xfId="65" applyFont="1" applyBorder="1" applyAlignment="1">
      <alignment horizontal="center" vertical="center" shrinkToFit="1"/>
    </xf>
    <xf numFmtId="41" fontId="75" fillId="0" borderId="107" xfId="65" applyFont="1" applyBorder="1" applyAlignment="1">
      <alignment horizontal="center" vertical="center" wrapText="1"/>
    </xf>
    <xf numFmtId="0" fontId="70" fillId="0" borderId="126" xfId="0" applyFont="1" applyBorder="1" applyAlignment="1">
      <alignment horizontal="center" vertical="center" wrapText="1"/>
    </xf>
    <xf numFmtId="41" fontId="75" fillId="0" borderId="127" xfId="65" applyFont="1" applyBorder="1" applyAlignment="1">
      <alignment horizontal="center" vertical="center" wrapText="1"/>
    </xf>
    <xf numFmtId="0" fontId="70" fillId="0" borderId="128" xfId="0" applyFont="1" applyBorder="1" applyAlignment="1">
      <alignment horizontal="center" vertical="center" wrapText="1"/>
    </xf>
    <xf numFmtId="0" fontId="0" fillId="29" borderId="0" xfId="0" applyFill="1" applyBorder="1" applyAlignment="1">
      <alignment horizontal="right" vertical="center"/>
    </xf>
    <xf numFmtId="41" fontId="75" fillId="29" borderId="140" xfId="65" applyFont="1" applyFill="1" applyBorder="1" applyAlignment="1">
      <alignment horizontal="center" vertical="center" wrapText="1"/>
    </xf>
    <xf numFmtId="41" fontId="75" fillId="29" borderId="141" xfId="65" applyFont="1" applyFill="1" applyBorder="1" applyAlignment="1">
      <alignment horizontal="center" vertical="center" wrapText="1"/>
    </xf>
    <xf numFmtId="0" fontId="13" fillId="30" borderId="27" xfId="0" applyFont="1" applyFill="1" applyBorder="1" applyAlignment="1">
      <alignment horizontal="center" vertical="center" shrinkToFit="1"/>
    </xf>
    <xf numFmtId="0" fontId="7" fillId="0" borderId="20" xfId="91" applyFont="1" applyBorder="1" applyAlignment="1">
      <alignment horizontal="left" vertical="center" shrinkToFit="1"/>
    </xf>
    <xf numFmtId="0" fontId="7" fillId="0" borderId="3" xfId="91" applyFont="1" applyBorder="1" applyAlignment="1">
      <alignment horizontal="left" vertical="center" shrinkToFit="1"/>
    </xf>
    <xf numFmtId="0" fontId="7" fillId="32" borderId="3" xfId="91" applyFont="1" applyFill="1" applyBorder="1" applyAlignment="1">
      <alignment horizontal="left" vertical="center" shrinkToFit="1"/>
    </xf>
    <xf numFmtId="0" fontId="13" fillId="0" borderId="20" xfId="91" applyFont="1" applyBorder="1" applyAlignment="1">
      <alignment horizontal="left" vertical="center" wrapText="1"/>
    </xf>
    <xf numFmtId="0" fontId="13" fillId="0" borderId="20" xfId="91" applyFont="1" applyBorder="1" applyAlignment="1">
      <alignment horizontal="left" vertical="center"/>
    </xf>
    <xf numFmtId="0" fontId="7" fillId="0" borderId="27" xfId="91" applyFont="1" applyBorder="1" applyAlignment="1">
      <alignment horizontal="left" vertical="center" wrapText="1" shrinkToFit="1"/>
    </xf>
    <xf numFmtId="41" fontId="82" fillId="0" borderId="0" xfId="66" applyFont="1" applyAlignment="1">
      <alignment horizontal="justify" vertical="center"/>
    </xf>
    <xf numFmtId="41" fontId="82" fillId="0" borderId="0" xfId="66" applyFont="1" applyAlignment="1">
      <alignment horizontal="center" vertical="center"/>
    </xf>
    <xf numFmtId="0" fontId="7" fillId="32" borderId="3" xfId="91" applyFont="1" applyFill="1" applyBorder="1" applyAlignment="1">
      <alignment horizontal="left" vertical="center" wrapText="1" shrinkToFit="1"/>
    </xf>
    <xf numFmtId="41" fontId="83" fillId="0" borderId="0" xfId="66" applyFont="1" applyAlignment="1">
      <alignment horizontal="left" vertical="center"/>
    </xf>
    <xf numFmtId="41" fontId="77" fillId="0" borderId="0" xfId="66" applyFont="1" applyAlignment="1">
      <alignment horizontal="right" vertical="center"/>
    </xf>
    <xf numFmtId="3" fontId="71" fillId="0" borderId="0" xfId="92" applyNumberFormat="1" applyFont="1" applyBorder="1" applyAlignment="1">
      <alignment horizontal="right" vertical="center"/>
    </xf>
    <xf numFmtId="0" fontId="7" fillId="0" borderId="32" xfId="91" applyFont="1" applyBorder="1" applyAlignment="1">
      <alignment horizontal="left" vertical="center" shrinkToFit="1"/>
    </xf>
    <xf numFmtId="0" fontId="7" fillId="32" borderId="32" xfId="91" applyFont="1" applyFill="1" applyBorder="1" applyAlignment="1">
      <alignment horizontal="left" vertical="center" shrinkToFit="1"/>
    </xf>
    <xf numFmtId="0" fontId="7" fillId="32" borderId="3" xfId="91" applyFont="1" applyFill="1" applyBorder="1" applyAlignment="1">
      <alignment horizontal="left" vertical="center" shrinkToFit="1"/>
    </xf>
    <xf numFmtId="41" fontId="85" fillId="0" borderId="0" xfId="66" applyFont="1" applyAlignment="1">
      <alignment horizontal="left" vertical="center"/>
    </xf>
    <xf numFmtId="41" fontId="86" fillId="0" borderId="0" xfId="66" applyFont="1" applyAlignment="1">
      <alignment horizontal="left" vertical="center"/>
    </xf>
    <xf numFmtId="41" fontId="87" fillId="0" borderId="0" xfId="66" applyFont="1" applyAlignment="1">
      <alignment horizontal="left" vertical="center"/>
    </xf>
    <xf numFmtId="41" fontId="57" fillId="0" borderId="0" xfId="66" applyFont="1" applyAlignment="1">
      <alignment horizontal="left" vertical="center"/>
    </xf>
    <xf numFmtId="41" fontId="7" fillId="0" borderId="17" xfId="68" applyFont="1" applyBorder="1" applyAlignment="1">
      <alignment vertical="center"/>
    </xf>
    <xf numFmtId="41" fontId="7" fillId="0" borderId="20" xfId="68" applyFont="1" applyBorder="1" applyAlignment="1">
      <alignment vertical="center"/>
    </xf>
    <xf numFmtId="0" fontId="7" fillId="0" borderId="29" xfId="91" applyFont="1" applyBorder="1" applyAlignment="1">
      <alignment horizontal="left" vertical="center" wrapText="1" shrinkToFit="1"/>
    </xf>
    <xf numFmtId="185" fontId="7" fillId="0" borderId="29" xfId="91" applyNumberFormat="1" applyFont="1" applyBorder="1" applyAlignment="1">
      <alignment horizontal="right" vertical="center" shrinkToFit="1"/>
    </xf>
    <xf numFmtId="180" fontId="7" fillId="0" borderId="29" xfId="91" applyNumberFormat="1" applyFont="1" applyBorder="1" applyAlignment="1">
      <alignment horizontal="right" vertical="center" shrinkToFit="1"/>
    </xf>
    <xf numFmtId="41" fontId="7" fillId="32" borderId="94" xfId="68" applyFont="1" applyFill="1" applyBorder="1" applyAlignment="1">
      <alignment vertical="center" wrapText="1"/>
    </xf>
    <xf numFmtId="41" fontId="7" fillId="32" borderId="95" xfId="68" applyFont="1" applyFill="1" applyBorder="1" applyAlignment="1">
      <alignment horizontal="center" vertical="center"/>
    </xf>
    <xf numFmtId="185" fontId="7" fillId="32" borderId="29" xfId="91" applyNumberFormat="1" applyFont="1" applyFill="1" applyBorder="1" applyAlignment="1">
      <alignment vertical="center" shrinkToFit="1"/>
    </xf>
    <xf numFmtId="180" fontId="7" fillId="32" borderId="29" xfId="91" applyNumberFormat="1" applyFont="1" applyFill="1" applyBorder="1" applyAlignment="1">
      <alignment vertical="center" shrinkToFit="1"/>
    </xf>
    <xf numFmtId="0" fontId="7" fillId="32" borderId="155" xfId="91" applyFont="1" applyFill="1" applyBorder="1" applyAlignment="1">
      <alignment vertical="center" wrapText="1"/>
    </xf>
    <xf numFmtId="0" fontId="7" fillId="0" borderId="29" xfId="91" applyFont="1" applyFill="1" applyBorder="1" applyAlignment="1">
      <alignment horizontal="left" vertical="center" shrinkToFit="1"/>
    </xf>
    <xf numFmtId="185" fontId="7" fillId="32" borderId="32" xfId="91" applyNumberFormat="1" applyFont="1" applyFill="1" applyBorder="1" applyAlignment="1">
      <alignment vertical="center" shrinkToFit="1"/>
    </xf>
    <xf numFmtId="180" fontId="7" fillId="32" borderId="32" xfId="91" applyNumberFormat="1" applyFont="1" applyFill="1" applyBorder="1" applyAlignment="1">
      <alignment vertical="center" shrinkToFit="1"/>
    </xf>
    <xf numFmtId="41" fontId="64" fillId="0" borderId="152" xfId="66" applyFont="1" applyBorder="1" applyAlignment="1">
      <alignment vertical="center"/>
    </xf>
    <xf numFmtId="41" fontId="7" fillId="0" borderId="156" xfId="65" applyFont="1" applyBorder="1" applyAlignment="1">
      <alignment horizontal="left" vertical="center"/>
    </xf>
    <xf numFmtId="41" fontId="64" fillId="0" borderId="153" xfId="66" applyFont="1" applyBorder="1" applyAlignment="1">
      <alignment vertical="center"/>
    </xf>
    <xf numFmtId="41" fontId="7" fillId="0" borderId="0" xfId="65" applyFont="1" applyBorder="1" applyAlignment="1">
      <alignment horizontal="left" vertical="center"/>
    </xf>
    <xf numFmtId="41" fontId="64" fillId="0" borderId="154" xfId="66" applyFont="1" applyBorder="1" applyAlignment="1">
      <alignment vertical="center"/>
    </xf>
    <xf numFmtId="41" fontId="7" fillId="0" borderId="158" xfId="65" applyFont="1" applyBorder="1" applyAlignment="1">
      <alignment horizontal="left" vertical="center"/>
    </xf>
    <xf numFmtId="41" fontId="1" fillId="0" borderId="3" xfId="66" applyFont="1" applyBorder="1" applyAlignment="1">
      <alignment horizontal="center" vertical="center"/>
    </xf>
    <xf numFmtId="41" fontId="7" fillId="29" borderId="86" xfId="65" applyFont="1" applyFill="1" applyBorder="1" applyAlignment="1">
      <alignment horizontal="center" vertical="center" wrapText="1"/>
    </xf>
    <xf numFmtId="41" fontId="7" fillId="29" borderId="105" xfId="65" applyFont="1" applyFill="1" applyBorder="1" applyAlignment="1">
      <alignment horizontal="center" vertical="center" wrapText="1"/>
    </xf>
    <xf numFmtId="179" fontId="7" fillId="32" borderId="86" xfId="68" applyNumberFormat="1" applyFont="1" applyFill="1" applyBorder="1" applyAlignment="1">
      <alignment horizontal="center" vertical="center" shrinkToFit="1"/>
    </xf>
    <xf numFmtId="41" fontId="7" fillId="0" borderId="72" xfId="68" applyFont="1" applyBorder="1" applyAlignment="1">
      <alignment horizontal="center" vertical="center" shrinkToFit="1"/>
    </xf>
    <xf numFmtId="185" fontId="7" fillId="0" borderId="27" xfId="91" applyNumberFormat="1" applyFont="1" applyFill="1" applyBorder="1" applyAlignment="1">
      <alignment vertical="center"/>
    </xf>
    <xf numFmtId="0" fontId="0" fillId="0" borderId="86" xfId="0" applyFont="1" applyFill="1" applyBorder="1" applyAlignment="1">
      <alignment horizontal="center" vertical="center" shrinkToFit="1"/>
    </xf>
    <xf numFmtId="41" fontId="0" fillId="0" borderId="22" xfId="65" applyFont="1" applyBorder="1" applyAlignment="1">
      <alignment horizontal="center" vertical="center"/>
    </xf>
    <xf numFmtId="41" fontId="7" fillId="0" borderId="21" xfId="65" applyFont="1" applyBorder="1" applyAlignment="1">
      <alignment horizontal="center" vertical="center" shrinkToFit="1"/>
    </xf>
    <xf numFmtId="41" fontId="0" fillId="0" borderId="3" xfId="65" applyFont="1" applyBorder="1" applyAlignment="1">
      <alignment horizontal="center" vertical="center" shrinkToFit="1"/>
    </xf>
    <xf numFmtId="41" fontId="7" fillId="0" borderId="33" xfId="65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52" fillId="0" borderId="0" xfId="0" applyFont="1" applyBorder="1" applyAlignment="1">
      <alignment horizontal="center" vertical="center"/>
    </xf>
    <xf numFmtId="41" fontId="84" fillId="0" borderId="0" xfId="66" applyFont="1" applyAlignment="1">
      <alignment horizontal="center" vertical="center"/>
    </xf>
    <xf numFmtId="41" fontId="60" fillId="0" borderId="0" xfId="66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2" fillId="30" borderId="110" xfId="0" applyFont="1" applyFill="1" applyBorder="1" applyAlignment="1">
      <alignment horizontal="center" vertical="center" wrapText="1"/>
    </xf>
    <xf numFmtId="0" fontId="72" fillId="30" borderId="109" xfId="0" applyFont="1" applyFill="1" applyBorder="1" applyAlignment="1">
      <alignment horizontal="center" vertical="center" wrapText="1"/>
    </xf>
    <xf numFmtId="0" fontId="72" fillId="30" borderId="111" xfId="0" applyFont="1" applyFill="1" applyBorder="1" applyAlignment="1">
      <alignment horizontal="center" vertical="center" wrapText="1"/>
    </xf>
    <xf numFmtId="41" fontId="75" fillId="0" borderId="58" xfId="65" applyFont="1" applyBorder="1" applyAlignment="1">
      <alignment horizontal="center" vertical="center" wrapText="1"/>
    </xf>
    <xf numFmtId="41" fontId="75" fillId="0" borderId="62" xfId="65" applyFont="1" applyBorder="1" applyAlignment="1">
      <alignment horizontal="center" vertical="center" wrapText="1"/>
    </xf>
    <xf numFmtId="41" fontId="75" fillId="0" borderId="146" xfId="65" applyFont="1" applyBorder="1" applyAlignment="1">
      <alignment horizontal="center" vertical="center" wrapText="1"/>
    </xf>
    <xf numFmtId="41" fontId="75" fillId="0" borderId="147" xfId="65" applyFont="1" applyBorder="1" applyAlignment="1">
      <alignment horizontal="center" vertical="center" wrapText="1"/>
    </xf>
    <xf numFmtId="0" fontId="70" fillId="0" borderId="137" xfId="0" applyFont="1" applyBorder="1" applyAlignment="1">
      <alignment horizontal="center" vertical="center" wrapText="1"/>
    </xf>
    <xf numFmtId="0" fontId="70" fillId="0" borderId="130" xfId="0" applyFont="1" applyBorder="1" applyAlignment="1">
      <alignment horizontal="center" vertical="center" wrapText="1"/>
    </xf>
    <xf numFmtId="0" fontId="13" fillId="30" borderId="49" xfId="0" applyFont="1" applyFill="1" applyBorder="1" applyAlignment="1">
      <alignment horizontal="center" vertical="center"/>
    </xf>
    <xf numFmtId="0" fontId="13" fillId="30" borderId="50" xfId="0" applyFont="1" applyFill="1" applyBorder="1" applyAlignment="1">
      <alignment horizontal="center" vertical="center"/>
    </xf>
    <xf numFmtId="0" fontId="13" fillId="30" borderId="5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29" borderId="0" xfId="0" applyFill="1" applyBorder="1" applyAlignment="1">
      <alignment horizontal="center" vertical="center"/>
    </xf>
    <xf numFmtId="0" fontId="0" fillId="29" borderId="0" xfId="0" applyFont="1" applyFill="1" applyBorder="1" applyAlignment="1">
      <alignment horizontal="center" vertical="center"/>
    </xf>
    <xf numFmtId="41" fontId="75" fillId="0" borderId="107" xfId="65" applyFont="1" applyBorder="1" applyAlignment="1">
      <alignment horizontal="center" vertical="center" wrapText="1"/>
    </xf>
    <xf numFmtId="41" fontId="75" fillId="0" borderId="59" xfId="65" applyFont="1" applyBorder="1" applyAlignment="1">
      <alignment horizontal="center" vertical="center" wrapText="1"/>
    </xf>
    <xf numFmtId="41" fontId="75" fillId="0" borderId="108" xfId="65" applyFont="1" applyBorder="1" applyAlignment="1">
      <alignment horizontal="center" vertical="center" wrapText="1"/>
    </xf>
    <xf numFmtId="0" fontId="72" fillId="30" borderId="132" xfId="0" applyFont="1" applyFill="1" applyBorder="1" applyAlignment="1">
      <alignment horizontal="center" vertical="center" wrapText="1"/>
    </xf>
    <xf numFmtId="0" fontId="72" fillId="30" borderId="133" xfId="0" applyFont="1" applyFill="1" applyBorder="1" applyAlignment="1">
      <alignment horizontal="center" vertical="center" wrapText="1"/>
    </xf>
    <xf numFmtId="0" fontId="72" fillId="30" borderId="134" xfId="0" applyFont="1" applyFill="1" applyBorder="1" applyAlignment="1">
      <alignment horizontal="center" vertical="center" wrapText="1"/>
    </xf>
    <xf numFmtId="0" fontId="72" fillId="30" borderId="144" xfId="0" applyFont="1" applyFill="1" applyBorder="1" applyAlignment="1">
      <alignment horizontal="center" vertical="center" wrapText="1"/>
    </xf>
    <xf numFmtId="0" fontId="72" fillId="30" borderId="145" xfId="0" applyFont="1" applyFill="1" applyBorder="1" applyAlignment="1">
      <alignment horizontal="center" vertical="center" wrapText="1"/>
    </xf>
    <xf numFmtId="0" fontId="72" fillId="30" borderId="135" xfId="0" applyFont="1" applyFill="1" applyBorder="1" applyAlignment="1">
      <alignment horizontal="center" vertical="center" wrapText="1"/>
    </xf>
    <xf numFmtId="0" fontId="72" fillId="30" borderId="129" xfId="0" applyFont="1" applyFill="1" applyBorder="1" applyAlignment="1">
      <alignment horizontal="center" vertical="center" wrapText="1"/>
    </xf>
    <xf numFmtId="0" fontId="72" fillId="30" borderId="142" xfId="0" applyFont="1" applyFill="1" applyBorder="1" applyAlignment="1">
      <alignment horizontal="center" vertical="center" wrapText="1"/>
    </xf>
    <xf numFmtId="0" fontId="72" fillId="30" borderId="143" xfId="0" applyFont="1" applyFill="1" applyBorder="1" applyAlignment="1">
      <alignment horizontal="center" vertical="center" wrapText="1"/>
    </xf>
    <xf numFmtId="0" fontId="72" fillId="0" borderId="129" xfId="0" applyFont="1" applyBorder="1" applyAlignment="1">
      <alignment horizontal="center" vertical="center" wrapText="1"/>
    </xf>
    <xf numFmtId="0" fontId="70" fillId="0" borderId="148" xfId="0" applyFont="1" applyBorder="1" applyAlignment="1">
      <alignment horizontal="center" vertical="center" wrapText="1"/>
    </xf>
    <xf numFmtId="0" fontId="0" fillId="0" borderId="149" xfId="0" applyBorder="1" applyAlignment="1">
      <alignment horizontal="center" vertical="center" wrapText="1"/>
    </xf>
    <xf numFmtId="0" fontId="0" fillId="0" borderId="150" xfId="0" applyBorder="1" applyAlignment="1">
      <alignment horizontal="center" vertical="center"/>
    </xf>
    <xf numFmtId="0" fontId="0" fillId="0" borderId="151" xfId="0" applyBorder="1" applyAlignment="1">
      <alignment horizontal="center" vertical="center"/>
    </xf>
    <xf numFmtId="0" fontId="70" fillId="0" borderId="136" xfId="0" applyFont="1" applyBorder="1" applyAlignment="1">
      <alignment horizontal="center" vertical="center" wrapText="1"/>
    </xf>
    <xf numFmtId="0" fontId="70" fillId="0" borderId="131" xfId="0" applyFont="1" applyBorder="1" applyAlignment="1">
      <alignment horizontal="center" vertical="center" wrapText="1"/>
    </xf>
    <xf numFmtId="0" fontId="70" fillId="29" borderId="138" xfId="0" applyFont="1" applyFill="1" applyBorder="1" applyAlignment="1">
      <alignment horizontal="center" vertical="center" wrapText="1"/>
    </xf>
    <xf numFmtId="0" fontId="70" fillId="29" borderId="139" xfId="0" applyFont="1" applyFill="1" applyBorder="1" applyAlignment="1">
      <alignment horizontal="center" vertical="center" wrapText="1"/>
    </xf>
    <xf numFmtId="0" fontId="70" fillId="0" borderId="129" xfId="0" applyFont="1" applyBorder="1" applyAlignment="1">
      <alignment horizontal="center" vertical="center" wrapText="1"/>
    </xf>
    <xf numFmtId="0" fontId="62" fillId="0" borderId="0" xfId="91" applyFont="1" applyAlignment="1">
      <alignment horizontal="center" vertical="center"/>
    </xf>
    <xf numFmtId="0" fontId="7" fillId="28" borderId="20" xfId="91" applyFont="1" applyFill="1" applyBorder="1" applyAlignment="1">
      <alignment horizontal="center" vertical="center" shrinkToFit="1"/>
    </xf>
    <xf numFmtId="0" fontId="7" fillId="28" borderId="2" xfId="91" applyFont="1" applyFill="1" applyBorder="1" applyAlignment="1">
      <alignment horizontal="center" vertical="center" shrinkToFit="1"/>
    </xf>
    <xf numFmtId="0" fontId="7" fillId="28" borderId="33" xfId="91" applyFont="1" applyFill="1" applyBorder="1" applyAlignment="1">
      <alignment horizontal="center" vertical="center" shrinkToFit="1"/>
    </xf>
    <xf numFmtId="0" fontId="7" fillId="28" borderId="3" xfId="91" applyFont="1" applyFill="1" applyBorder="1" applyAlignment="1">
      <alignment horizontal="center" vertical="center" wrapText="1"/>
    </xf>
    <xf numFmtId="0" fontId="7" fillId="28" borderId="3" xfId="91" applyFont="1" applyFill="1" applyBorder="1" applyAlignment="1">
      <alignment horizontal="center" vertical="center"/>
    </xf>
    <xf numFmtId="0" fontId="7" fillId="0" borderId="3" xfId="91" applyFont="1" applyBorder="1" applyAlignment="1">
      <alignment horizontal="left" vertical="center" shrinkToFit="1"/>
    </xf>
    <xf numFmtId="0" fontId="7" fillId="0" borderId="32" xfId="91" applyFont="1" applyBorder="1" applyAlignment="1">
      <alignment horizontal="left" vertical="center" shrinkToFit="1"/>
    </xf>
    <xf numFmtId="0" fontId="7" fillId="26" borderId="17" xfId="91" applyFont="1" applyFill="1" applyBorder="1" applyAlignment="1">
      <alignment horizontal="center" vertical="center" shrinkToFit="1"/>
    </xf>
    <xf numFmtId="0" fontId="7" fillId="26" borderId="18" xfId="91" applyFont="1" applyFill="1" applyBorder="1" applyAlignment="1">
      <alignment horizontal="center" vertical="center" shrinkToFit="1"/>
    </xf>
    <xf numFmtId="0" fontId="7" fillId="26" borderId="19" xfId="91" applyFont="1" applyFill="1" applyBorder="1" applyAlignment="1">
      <alignment horizontal="center" vertical="center" shrinkToFit="1"/>
    </xf>
    <xf numFmtId="0" fontId="9" fillId="29" borderId="2" xfId="91" applyFont="1" applyFill="1" applyBorder="1" applyAlignment="1">
      <alignment horizontal="center" vertical="center"/>
    </xf>
    <xf numFmtId="0" fontId="9" fillId="29" borderId="33" xfId="91" applyFont="1" applyFill="1" applyBorder="1" applyAlignment="1">
      <alignment horizontal="center" vertical="center"/>
    </xf>
    <xf numFmtId="41" fontId="82" fillId="0" borderId="0" xfId="66" applyFont="1" applyAlignment="1">
      <alignment horizontal="left" vertical="center"/>
    </xf>
    <xf numFmtId="0" fontId="7" fillId="26" borderId="20" xfId="91" applyFont="1" applyFill="1" applyBorder="1" applyAlignment="1">
      <alignment horizontal="center" vertical="center" shrinkToFit="1"/>
    </xf>
    <xf numFmtId="0" fontId="7" fillId="26" borderId="2" xfId="91" applyFont="1" applyFill="1" applyBorder="1" applyAlignment="1">
      <alignment horizontal="center" vertical="center" shrinkToFit="1"/>
    </xf>
    <xf numFmtId="0" fontId="7" fillId="26" borderId="33" xfId="91" applyFont="1" applyFill="1" applyBorder="1" applyAlignment="1">
      <alignment horizontal="center" vertical="center" shrinkToFit="1"/>
    </xf>
    <xf numFmtId="0" fontId="7" fillId="32" borderId="3" xfId="91" applyFont="1" applyFill="1" applyBorder="1" applyAlignment="1">
      <alignment horizontal="left" vertical="center" shrinkToFit="1"/>
    </xf>
    <xf numFmtId="0" fontId="7" fillId="32" borderId="32" xfId="91" applyFont="1" applyFill="1" applyBorder="1" applyAlignment="1">
      <alignment horizontal="left" vertical="center" shrinkToFit="1"/>
    </xf>
    <xf numFmtId="0" fontId="7" fillId="32" borderId="3" xfId="91" applyFont="1" applyFill="1" applyBorder="1" applyAlignment="1">
      <alignment horizontal="left" vertical="center"/>
    </xf>
    <xf numFmtId="41" fontId="67" fillId="0" borderId="0" xfId="66" applyFont="1" applyAlignment="1">
      <alignment horizontal="center" vertical="center"/>
    </xf>
    <xf numFmtId="41" fontId="76" fillId="0" borderId="0" xfId="66" applyFont="1" applyAlignment="1">
      <alignment horizontal="left" vertical="center" shrinkToFit="1"/>
    </xf>
    <xf numFmtId="41" fontId="79" fillId="29" borderId="0" xfId="66" applyFont="1" applyFill="1" applyAlignment="1">
      <alignment horizontal="left" vertical="center" shrinkToFit="1"/>
    </xf>
    <xf numFmtId="41" fontId="64" fillId="0" borderId="52" xfId="66" applyFont="1" applyBorder="1" applyAlignment="1">
      <alignment horizontal="center" vertical="center" wrapText="1"/>
    </xf>
    <xf numFmtId="41" fontId="64" fillId="0" borderId="53" xfId="66" applyFont="1" applyBorder="1" applyAlignment="1">
      <alignment horizontal="center" vertical="center" wrapText="1"/>
    </xf>
    <xf numFmtId="41" fontId="56" fillId="0" borderId="0" xfId="66" applyFont="1" applyAlignment="1">
      <alignment horizontal="center" vertical="center"/>
    </xf>
    <xf numFmtId="41" fontId="7" fillId="0" borderId="156" xfId="66" applyFont="1" applyBorder="1" applyAlignment="1">
      <alignment horizontal="center" vertical="center"/>
    </xf>
    <xf numFmtId="41" fontId="7" fillId="0" borderId="0" xfId="66" applyFont="1" applyBorder="1" applyAlignment="1">
      <alignment horizontal="center" vertical="center"/>
    </xf>
    <xf numFmtId="41" fontId="7" fillId="0" borderId="158" xfId="66" applyFont="1" applyBorder="1" applyAlignment="1">
      <alignment horizontal="center" vertical="center"/>
    </xf>
    <xf numFmtId="41" fontId="7" fillId="0" borderId="157" xfId="66" applyFont="1" applyBorder="1" applyAlignment="1">
      <alignment horizontal="center" vertical="center"/>
    </xf>
    <xf numFmtId="41" fontId="7" fillId="0" borderId="30" xfId="66" applyFont="1" applyBorder="1" applyAlignment="1">
      <alignment horizontal="center" vertical="center"/>
    </xf>
    <xf numFmtId="41" fontId="7" fillId="0" borderId="159" xfId="66" applyFont="1" applyBorder="1" applyAlignment="1">
      <alignment horizontal="center" vertical="center"/>
    </xf>
    <xf numFmtId="3" fontId="15" fillId="0" borderId="0" xfId="92" applyNumberFormat="1" applyFont="1" applyAlignment="1">
      <alignment horizontal="center" vertical="center"/>
    </xf>
    <xf numFmtId="3" fontId="0" fillId="33" borderId="71" xfId="92" applyNumberFormat="1" applyFont="1" applyFill="1" applyBorder="1" applyAlignment="1">
      <alignment horizontal="center" vertical="center"/>
    </xf>
    <xf numFmtId="3" fontId="12" fillId="33" borderId="71" xfId="92" applyNumberFormat="1" applyFont="1" applyFill="1" applyBorder="1" applyAlignment="1">
      <alignment horizontal="center" vertical="center"/>
    </xf>
    <xf numFmtId="3" fontId="9" fillId="30" borderId="84" xfId="92" applyNumberFormat="1" applyFont="1" applyFill="1" applyBorder="1" applyAlignment="1">
      <alignment horizontal="center" vertical="center"/>
    </xf>
    <xf numFmtId="3" fontId="9" fillId="30" borderId="85" xfId="92" applyNumberFormat="1" applyFont="1" applyFill="1" applyBorder="1" applyAlignment="1">
      <alignment horizontal="center" vertical="center"/>
    </xf>
    <xf numFmtId="3" fontId="9" fillId="30" borderId="119" xfId="92" applyNumberFormat="1" applyFont="1" applyFill="1" applyBorder="1" applyAlignment="1">
      <alignment horizontal="center" vertical="center"/>
    </xf>
    <xf numFmtId="0" fontId="9" fillId="30" borderId="84" xfId="0" applyFont="1" applyFill="1" applyBorder="1" applyAlignment="1">
      <alignment horizontal="center" vertical="center" wrapText="1"/>
    </xf>
    <xf numFmtId="0" fontId="9" fillId="30" borderId="85" xfId="0" applyFont="1" applyFill="1" applyBorder="1" applyAlignment="1">
      <alignment horizontal="center" vertical="center" wrapText="1"/>
    </xf>
    <xf numFmtId="0" fontId="11" fillId="30" borderId="86" xfId="0" applyFont="1" applyFill="1" applyBorder="1" applyAlignment="1">
      <alignment horizontal="center" vertical="center" wrapText="1"/>
    </xf>
    <xf numFmtId="0" fontId="11" fillId="30" borderId="115" xfId="0" applyFont="1" applyFill="1" applyBorder="1" applyAlignment="1">
      <alignment horizontal="center" vertical="center" wrapText="1"/>
    </xf>
    <xf numFmtId="0" fontId="11" fillId="30" borderId="120" xfId="0" applyFont="1" applyFill="1" applyBorder="1" applyAlignment="1">
      <alignment horizontal="center" vertical="center" wrapText="1"/>
    </xf>
    <xf numFmtId="0" fontId="11" fillId="30" borderId="121" xfId="0" applyFont="1" applyFill="1" applyBorder="1" applyAlignment="1">
      <alignment horizontal="center" vertical="center" wrapText="1"/>
    </xf>
    <xf numFmtId="0" fontId="9" fillId="30" borderId="112" xfId="0" applyFont="1" applyFill="1" applyBorder="1" applyAlignment="1">
      <alignment horizontal="center" vertical="center" wrapText="1"/>
    </xf>
    <xf numFmtId="0" fontId="9" fillId="30" borderId="113" xfId="0" applyFont="1" applyFill="1" applyBorder="1" applyAlignment="1">
      <alignment horizontal="center" vertical="center" wrapText="1"/>
    </xf>
    <xf numFmtId="0" fontId="9" fillId="30" borderId="122" xfId="0" applyFont="1" applyFill="1" applyBorder="1" applyAlignment="1">
      <alignment horizontal="center" vertical="center" wrapText="1"/>
    </xf>
    <xf numFmtId="0" fontId="9" fillId="30" borderId="123" xfId="0" applyFont="1" applyFill="1" applyBorder="1" applyAlignment="1">
      <alignment horizontal="center" vertical="center" wrapText="1"/>
    </xf>
    <xf numFmtId="3" fontId="11" fillId="30" borderId="124" xfId="92" applyNumberFormat="1" applyFont="1" applyFill="1" applyBorder="1" applyAlignment="1">
      <alignment horizontal="center" vertical="center" wrapText="1"/>
    </xf>
    <xf numFmtId="3" fontId="11" fillId="30" borderId="125" xfId="92" applyNumberFormat="1" applyFont="1" applyFill="1" applyBorder="1" applyAlignment="1">
      <alignment horizontal="center" vertical="center" wrapText="1"/>
    </xf>
    <xf numFmtId="3" fontId="11" fillId="30" borderId="105" xfId="92" applyNumberFormat="1" applyFont="1" applyFill="1" applyBorder="1" applyAlignment="1">
      <alignment horizontal="center" vertical="center" wrapText="1"/>
    </xf>
    <xf numFmtId="0" fontId="7" fillId="34" borderId="86" xfId="0" applyFont="1" applyFill="1" applyBorder="1" applyAlignment="1">
      <alignment horizontal="center" vertical="center" wrapText="1"/>
    </xf>
    <xf numFmtId="0" fontId="7" fillId="34" borderId="72" xfId="0" applyFont="1" applyFill="1" applyBorder="1" applyAlignment="1">
      <alignment horizontal="center" vertical="center" wrapText="1"/>
    </xf>
    <xf numFmtId="3" fontId="9" fillId="0" borderId="0" xfId="92" applyNumberFormat="1" applyFont="1" applyAlignment="1">
      <alignment horizontal="left" vertical="center" wrapText="1"/>
    </xf>
    <xf numFmtId="3" fontId="9" fillId="30" borderId="112" xfId="92" applyNumberFormat="1" applyFont="1" applyFill="1" applyBorder="1" applyAlignment="1">
      <alignment horizontal="center" vertical="center" wrapText="1"/>
    </xf>
    <xf numFmtId="3" fontId="9" fillId="30" borderId="113" xfId="92" applyNumberFormat="1" applyFont="1" applyFill="1" applyBorder="1" applyAlignment="1">
      <alignment horizontal="center" vertical="center" wrapText="1"/>
    </xf>
    <xf numFmtId="3" fontId="9" fillId="30" borderId="113" xfId="92" applyNumberFormat="1" applyFont="1" applyFill="1" applyBorder="1" applyAlignment="1">
      <alignment horizontal="center" vertical="center"/>
    </xf>
    <xf numFmtId="3" fontId="9" fillId="30" borderId="114" xfId="92" applyNumberFormat="1" applyFont="1" applyFill="1" applyBorder="1" applyAlignment="1">
      <alignment horizontal="center" vertical="center"/>
    </xf>
    <xf numFmtId="0" fontId="11" fillId="30" borderId="72" xfId="0" applyFont="1" applyFill="1" applyBorder="1" applyAlignment="1">
      <alignment horizontal="center" vertical="center" wrapText="1"/>
    </xf>
    <xf numFmtId="0" fontId="11" fillId="30" borderId="116" xfId="0" applyFont="1" applyFill="1" applyBorder="1" applyAlignment="1">
      <alignment horizontal="center" vertical="center" wrapText="1"/>
    </xf>
    <xf numFmtId="0" fontId="11" fillId="30" borderId="117" xfId="0" applyFont="1" applyFill="1" applyBorder="1" applyAlignment="1">
      <alignment horizontal="center" vertical="center" wrapText="1"/>
    </xf>
    <xf numFmtId="0" fontId="11" fillId="30" borderId="118" xfId="0" applyFont="1" applyFill="1" applyBorder="1" applyAlignment="1">
      <alignment horizontal="center" vertical="center" wrapText="1"/>
    </xf>
    <xf numFmtId="0" fontId="9" fillId="30" borderId="86" xfId="0" applyFont="1" applyFill="1" applyBorder="1" applyAlignment="1">
      <alignment horizontal="center" vertical="center" wrapText="1"/>
    </xf>
    <xf numFmtId="0" fontId="9" fillId="30" borderId="72" xfId="0" applyFont="1" applyFill="1" applyBorder="1" applyAlignment="1">
      <alignment horizontal="center" vertical="center" wrapText="1"/>
    </xf>
    <xf numFmtId="0" fontId="11" fillId="30" borderId="84" xfId="0" applyFont="1" applyFill="1" applyBorder="1" applyAlignment="1">
      <alignment horizontal="center" vertical="center" wrapText="1"/>
    </xf>
    <xf numFmtId="0" fontId="11" fillId="30" borderId="119" xfId="0" applyFont="1" applyFill="1" applyBorder="1" applyAlignment="1">
      <alignment horizontal="center" vertical="center" wrapText="1"/>
    </xf>
  </cellXfs>
  <cellStyles count="93">
    <cellStyle name="??&amp;O?&amp;H?_x0008_??_x0007__x0001__x0001_" xfId="1"/>
    <cellStyle name="??_?.????" xfId="2"/>
    <cellStyle name="20% - 강조색1" xfId="3" builtinId="30" customBuiltin="1"/>
    <cellStyle name="20% - 강조색2" xfId="4" builtinId="34" customBuiltin="1"/>
    <cellStyle name="20% - 강조색3" xfId="5" builtinId="38" customBuiltin="1"/>
    <cellStyle name="20% - 강조색4" xfId="6" builtinId="42" customBuiltin="1"/>
    <cellStyle name="20% - 강조색5" xfId="7" builtinId="46" customBuiltin="1"/>
    <cellStyle name="20% - 강조색6" xfId="8" builtinId="50" customBuiltin="1"/>
    <cellStyle name="40% - 강조색1" xfId="9" builtinId="31" customBuiltin="1"/>
    <cellStyle name="40% - 강조색2" xfId="10" builtinId="35" customBuiltin="1"/>
    <cellStyle name="40% - 강조색3" xfId="11" builtinId="39" customBuiltin="1"/>
    <cellStyle name="40% - 강조색4" xfId="12" builtinId="43" customBuiltin="1"/>
    <cellStyle name="40% - 강조색5" xfId="13" builtinId="47" customBuiltin="1"/>
    <cellStyle name="40% - 강조색6" xfId="14" builtinId="51" customBuiltin="1"/>
    <cellStyle name="60% - 강조색1" xfId="15" builtinId="32" customBuiltin="1"/>
    <cellStyle name="60% - 강조색2" xfId="16" builtinId="36" customBuiltin="1"/>
    <cellStyle name="60% - 강조색3" xfId="17" builtinId="40" customBuiltin="1"/>
    <cellStyle name="60% - 강조색4" xfId="18" builtinId="44" customBuiltin="1"/>
    <cellStyle name="60% - 강조색5" xfId="19" builtinId="48" customBuiltin="1"/>
    <cellStyle name="60% - 강조색6" xfId="20" builtinId="52" customBuiltin="1"/>
    <cellStyle name="Calc Currency (0)" xfId="21"/>
    <cellStyle name="Comma [0]_ SG&amp;A Bridge " xfId="22"/>
    <cellStyle name="Comma_ SG&amp;A Bridge " xfId="23"/>
    <cellStyle name="Copied" xfId="24"/>
    <cellStyle name="Currency [0]_ SG&amp;A Bridge " xfId="25"/>
    <cellStyle name="Currency_ SG&amp;A Bridge " xfId="26"/>
    <cellStyle name="Currency1" xfId="27"/>
    <cellStyle name="Entered" xfId="28"/>
    <cellStyle name="Grey" xfId="29"/>
    <cellStyle name="Header1" xfId="30"/>
    <cellStyle name="Header2" xfId="31"/>
    <cellStyle name="Input [yellow]" xfId="32"/>
    <cellStyle name="Normal - Style1" xfId="33"/>
    <cellStyle name="Normal_ SG&amp;A Bridge " xfId="34"/>
    <cellStyle name="Percent [2]" xfId="35"/>
    <cellStyle name="RevList" xfId="36"/>
    <cellStyle name="Subtotal" xfId="37"/>
    <cellStyle name="강조색1" xfId="38" builtinId="29" customBuiltin="1"/>
    <cellStyle name="강조색2" xfId="39" builtinId="33" customBuiltin="1"/>
    <cellStyle name="강조색3" xfId="40" builtinId="37" customBuiltin="1"/>
    <cellStyle name="강조색4" xfId="41" builtinId="41" customBuiltin="1"/>
    <cellStyle name="강조색5" xfId="42" builtinId="45" customBuiltin="1"/>
    <cellStyle name="강조색6" xfId="43" builtinId="49" customBuiltin="1"/>
    <cellStyle name="경고문" xfId="44" builtinId="11" customBuiltin="1"/>
    <cellStyle name="계산" xfId="45" builtinId="22" customBuiltin="1"/>
    <cellStyle name="고정소숫점" xfId="46"/>
    <cellStyle name="고정출력1" xfId="47"/>
    <cellStyle name="고정출력2" xfId="48"/>
    <cellStyle name="나쁨" xfId="49" builtinId="27" customBuiltin="1"/>
    <cellStyle name="날짜" xfId="50"/>
    <cellStyle name="달러" xfId="51"/>
    <cellStyle name="뒤에 오는 하이퍼링크_dimon" xfId="52"/>
    <cellStyle name="똿뗦먛귟 [0.00]_laroux" xfId="53"/>
    <cellStyle name="똿뗦먛귟_laroux" xfId="54"/>
    <cellStyle name="메모" xfId="55" builtinId="10" customBuiltin="1"/>
    <cellStyle name="믅됞 [0.00]_laroux" xfId="56"/>
    <cellStyle name="믅됞_laroux" xfId="57"/>
    <cellStyle name="백분율 2" xfId="58"/>
    <cellStyle name="백분율 4" xfId="59"/>
    <cellStyle name="보통" xfId="60" builtinId="28" customBuiltin="1"/>
    <cellStyle name="뷭?_빟랹둴봃섟 " xfId="61"/>
    <cellStyle name="설명 텍스트" xfId="62" builtinId="53" customBuiltin="1"/>
    <cellStyle name="셀 확인" xfId="63" builtinId="23" customBuiltin="1"/>
    <cellStyle name="숫자(R)" xfId="64"/>
    <cellStyle name="쉼표 [0]" xfId="65" builtinId="6"/>
    <cellStyle name="쉼표 [0] 2" xfId="66"/>
    <cellStyle name="쉼표 [0] 3" xfId="67"/>
    <cellStyle name="쉼표 [0] 4" xfId="68"/>
    <cellStyle name="연결된 셀" xfId="69" builtinId="24" customBuiltin="1"/>
    <cellStyle name="요약" xfId="70" builtinId="25" customBuiltin="1"/>
    <cellStyle name="입력" xfId="71" builtinId="20" customBuiltin="1"/>
    <cellStyle name="자리수" xfId="72"/>
    <cellStyle name="자리수0" xfId="73"/>
    <cellStyle name="제목" xfId="74" builtinId="15" customBuiltin="1"/>
    <cellStyle name="제목 1" xfId="75" builtinId="16" customBuiltin="1"/>
    <cellStyle name="제목 2" xfId="76" builtinId="17" customBuiltin="1"/>
    <cellStyle name="제목 3" xfId="77" builtinId="18" customBuiltin="1"/>
    <cellStyle name="제목 4" xfId="78" builtinId="19" customBuiltin="1"/>
    <cellStyle name="제목1" xfId="79"/>
    <cellStyle name="제목2" xfId="80"/>
    <cellStyle name="좋음" xfId="81" builtinId="26" customBuiltin="1"/>
    <cellStyle name="출력" xfId="82" builtinId="21" customBuiltin="1"/>
    <cellStyle name="콤마 [0]_(type)총괄" xfId="83"/>
    <cellStyle name="콤마 [0]_2001법예" xfId="84"/>
    <cellStyle name="콤마_(type)총괄" xfId="85"/>
    <cellStyle name="표준" xfId="0" builtinId="0"/>
    <cellStyle name="표준 2" xfId="86"/>
    <cellStyle name="표준 2 2 2" xfId="87"/>
    <cellStyle name="표준 2 3" xfId="88"/>
    <cellStyle name="표준 3" xfId="89"/>
    <cellStyle name="표준 4" xfId="90"/>
    <cellStyle name="표준_12법인예산(임시자료)" xfId="91"/>
    <cellStyle name="표준_2000학년도 학교법인 결산" xfId="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39</xdr:row>
      <xdr:rowOff>190501</xdr:rowOff>
    </xdr:from>
    <xdr:to>
      <xdr:col>3</xdr:col>
      <xdr:colOff>1499895</xdr:colOff>
      <xdr:row>75</xdr:row>
      <xdr:rowOff>223631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652001"/>
          <a:ext cx="6357645" cy="91771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4608;&#45224;&#44397;/&#44033;&#51333;&#44048;&#49324;/&#44368;&#50977;&#48512;&#44048;&#49324;(2008.6)/&#44368;&#50977;&#48512;&#44048;&#49324;/Documents%20and%20Settings/kk_016/&#48148;&#53461;%20&#54868;&#47732;/kk016&#44277;&#50976;/&#54617;&#44368;&#49324;&#54637;/&#44368;&#48264;&#51312;&#549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016\2007&#45380;&#46020;&#48516;&#51221;&#49328;\Documents%20and%20Settings\KOREA\&#48148;&#53461;%20&#54868;&#47732;\&#51008;&#50689;work\&#51221;&#49328;\2007&#48372;&#51312;&#44552;&#51221;&#49328;&#49436;&#49885;(3&#5226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4608;&#45224;&#44397;/&#44033;&#51333;&#44048;&#49324;/&#44368;&#50977;&#48512;&#44048;&#49324;(2008.6)/&#44368;&#50977;&#48512;&#44048;&#49324;/2007&#48372;&#51312;&#44552;&#51221;&#49328;&#49436;&#49885;(&#44256;&#53945;&#49688;)-&#49688;&#51221;&#4851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G/&#48148;&#53461;%20&#54868;&#47732;/2007&#48372;&#51312;&#44552;&#51221;&#49328;&#49436;&#49885;(&#44256;&#53945;&#49688;)-&#49688;&#51221;&#4851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SANHWP~1/temp/&#54617;&#44368;&#49324;&#54637;/&#48177;&#50629;/&#54617;&#44368;/&#54617;.&#48277;&#47749;&#4714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k_016/&#48148;&#53461;%20&#54868;&#47732;/&#54617;&#44368;&#49324;&#54637;/&#48177;&#50629;/&#54617;&#44368;/&#54617;.&#48277;&#47749;&#4714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016\2007&#45380;&#46020;&#48516;&#51221;&#49328;\Documents%20and%20Settings\kk_016\&#48148;&#53461;%20&#54868;&#47732;\&#54617;&#44368;&#49324;&#54637;\&#48177;&#50629;\&#54617;&#44368;\&#54617;.&#48277;&#47749;&#4714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k_016/&#48148;&#53461;%20&#54868;&#47732;/2004&#51221;&#49328;&#52509;&#442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 (2)"/>
      <sheetName val="학교명렬"/>
      <sheetName val="학교명렬(2006수정)"/>
      <sheetName val="학교별"/>
    </sheetNames>
    <sheetDataSet>
      <sheetData sheetId="0" refreshError="1"/>
      <sheetData sheetId="1">
        <row r="2">
          <cell r="A2" t="str">
            <v>01</v>
          </cell>
          <cell r="B2" t="str">
            <v>포항중앙고</v>
          </cell>
        </row>
        <row r="3">
          <cell r="A3" t="str">
            <v>02</v>
          </cell>
          <cell r="B3" t="str">
            <v>세명고</v>
          </cell>
        </row>
        <row r="4">
          <cell r="A4" t="str">
            <v>03</v>
          </cell>
          <cell r="B4" t="str">
            <v>동지고</v>
          </cell>
        </row>
        <row r="5">
          <cell r="A5" t="str">
            <v>04</v>
          </cell>
          <cell r="B5" t="str">
            <v>대동고</v>
          </cell>
        </row>
        <row r="6">
          <cell r="A6" t="str">
            <v>05</v>
          </cell>
          <cell r="B6" t="str">
            <v>죽장고</v>
          </cell>
        </row>
        <row r="7">
          <cell r="A7" t="str">
            <v>06</v>
          </cell>
          <cell r="B7" t="str">
            <v>오천고</v>
          </cell>
        </row>
        <row r="8">
          <cell r="A8" t="str">
            <v>07</v>
          </cell>
          <cell r="B8" t="str">
            <v>영일고</v>
          </cell>
        </row>
        <row r="9">
          <cell r="A9" t="str">
            <v>08</v>
          </cell>
          <cell r="B9" t="str">
            <v>포항영신고</v>
          </cell>
        </row>
        <row r="10">
          <cell r="A10" t="str">
            <v>09</v>
          </cell>
          <cell r="B10" t="str">
            <v>포항예술고</v>
          </cell>
        </row>
        <row r="11">
          <cell r="A11" t="str">
            <v>10</v>
          </cell>
          <cell r="B11" t="str">
            <v>경주고</v>
          </cell>
        </row>
        <row r="12">
          <cell r="A12" t="str">
            <v>11</v>
          </cell>
          <cell r="B12" t="str">
            <v>문화고</v>
          </cell>
        </row>
        <row r="13">
          <cell r="A13" t="str">
            <v>12</v>
          </cell>
          <cell r="B13" t="str">
            <v>신라고</v>
          </cell>
        </row>
        <row r="14">
          <cell r="A14" t="str">
            <v>13</v>
          </cell>
          <cell r="B14" t="str">
            <v>삼성고</v>
          </cell>
        </row>
        <row r="15">
          <cell r="A15" t="str">
            <v>14</v>
          </cell>
          <cell r="B15" t="str">
            <v>무산고</v>
          </cell>
        </row>
        <row r="16">
          <cell r="A16" t="str">
            <v>15</v>
          </cell>
          <cell r="B16" t="str">
            <v>화랑고</v>
          </cell>
        </row>
        <row r="17">
          <cell r="A17" t="str">
            <v>16</v>
          </cell>
          <cell r="B17" t="str">
            <v>김천고</v>
          </cell>
        </row>
        <row r="18">
          <cell r="A18">
            <v>17</v>
          </cell>
          <cell r="B18" t="str">
            <v>김천예술고</v>
          </cell>
        </row>
        <row r="19">
          <cell r="A19">
            <v>18</v>
          </cell>
          <cell r="B19" t="str">
            <v>경안고</v>
          </cell>
        </row>
        <row r="20">
          <cell r="A20">
            <v>19</v>
          </cell>
          <cell r="B20" t="str">
            <v>경일고</v>
          </cell>
        </row>
        <row r="21">
          <cell r="A21">
            <v>20</v>
          </cell>
          <cell r="B21" t="str">
            <v>영문고</v>
          </cell>
        </row>
        <row r="22">
          <cell r="A22">
            <v>21</v>
          </cell>
          <cell r="B22" t="str">
            <v>안동중앙고</v>
          </cell>
        </row>
        <row r="23">
          <cell r="A23">
            <v>22</v>
          </cell>
          <cell r="B23" t="str">
            <v>경구고</v>
          </cell>
        </row>
        <row r="24">
          <cell r="A24">
            <v>23</v>
          </cell>
          <cell r="B24" t="str">
            <v>오상고</v>
          </cell>
        </row>
        <row r="25">
          <cell r="A25">
            <v>24</v>
          </cell>
          <cell r="B25" t="str">
            <v>도개고</v>
          </cell>
        </row>
        <row r="26">
          <cell r="A26">
            <v>25</v>
          </cell>
          <cell r="B26" t="str">
            <v>현일고</v>
          </cell>
        </row>
        <row r="27">
          <cell r="A27">
            <v>26</v>
          </cell>
          <cell r="B27" t="str">
            <v>영광고</v>
          </cell>
        </row>
        <row r="28">
          <cell r="A28">
            <v>27</v>
          </cell>
          <cell r="B28" t="str">
            <v>영주고</v>
          </cell>
        </row>
        <row r="29">
          <cell r="A29">
            <v>28</v>
          </cell>
          <cell r="B29" t="str">
            <v>대영고</v>
          </cell>
        </row>
        <row r="30">
          <cell r="A30">
            <v>29</v>
          </cell>
          <cell r="B30" t="str">
            <v>영동고</v>
          </cell>
        </row>
        <row r="31">
          <cell r="A31">
            <v>30</v>
          </cell>
          <cell r="B31" t="str">
            <v>상주고</v>
          </cell>
        </row>
        <row r="32">
          <cell r="A32">
            <v>31</v>
          </cell>
          <cell r="B32" t="str">
            <v>함창고</v>
          </cell>
        </row>
        <row r="33">
          <cell r="A33">
            <v>32</v>
          </cell>
          <cell r="B33" t="str">
            <v>용운고</v>
          </cell>
        </row>
        <row r="34">
          <cell r="A34">
            <v>33</v>
          </cell>
          <cell r="B34" t="str">
            <v>문창고</v>
          </cell>
        </row>
        <row r="35">
          <cell r="A35">
            <v>34</v>
          </cell>
          <cell r="B35" t="str">
            <v>청암고</v>
          </cell>
        </row>
        <row r="36">
          <cell r="A36">
            <v>35</v>
          </cell>
          <cell r="B36" t="str">
            <v>영남삼육고</v>
          </cell>
        </row>
        <row r="37">
          <cell r="A37">
            <v>36</v>
          </cell>
          <cell r="B37" t="str">
            <v>문명고</v>
          </cell>
        </row>
        <row r="38">
          <cell r="A38">
            <v>37</v>
          </cell>
          <cell r="B38" t="str">
            <v>진량고</v>
          </cell>
        </row>
        <row r="39">
          <cell r="A39">
            <v>38</v>
          </cell>
          <cell r="B39" t="str">
            <v>무학고</v>
          </cell>
        </row>
        <row r="40">
          <cell r="A40">
            <v>39</v>
          </cell>
          <cell r="B40" t="str">
            <v>의성고</v>
          </cell>
        </row>
        <row r="41">
          <cell r="A41">
            <v>40</v>
          </cell>
          <cell r="B41" t="str">
            <v>모계고</v>
          </cell>
        </row>
        <row r="42">
          <cell r="A42">
            <v>41</v>
          </cell>
          <cell r="B42" t="str">
            <v>이서고</v>
          </cell>
        </row>
        <row r="43">
          <cell r="A43">
            <v>42</v>
          </cell>
          <cell r="B43" t="str">
            <v>대가야고</v>
          </cell>
        </row>
        <row r="44">
          <cell r="A44">
            <v>43</v>
          </cell>
          <cell r="B44" t="str">
            <v>순심고</v>
          </cell>
        </row>
        <row r="45">
          <cell r="A45">
            <v>44</v>
          </cell>
          <cell r="B45" t="str">
            <v>대창고</v>
          </cell>
        </row>
        <row r="46">
          <cell r="A46">
            <v>45</v>
          </cell>
          <cell r="B46" t="str">
            <v>포항중앙여고</v>
          </cell>
        </row>
        <row r="47">
          <cell r="A47">
            <v>46</v>
          </cell>
          <cell r="B47" t="str">
            <v>유성여고</v>
          </cell>
        </row>
        <row r="48">
          <cell r="A48">
            <v>47</v>
          </cell>
        </row>
        <row r="49">
          <cell r="A49">
            <v>48</v>
          </cell>
          <cell r="B49" t="str">
            <v>근화여고</v>
          </cell>
        </row>
        <row r="50">
          <cell r="A50">
            <v>49</v>
          </cell>
          <cell r="B50" t="str">
            <v>안강여고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  <sheetName val="2007보조금정산서식(3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K7" t="str">
            <v>혁신복지과</v>
          </cell>
        </row>
        <row r="8">
          <cell r="K8" t="str">
            <v>학교운영지원과</v>
          </cell>
        </row>
        <row r="9">
          <cell r="K9" t="str">
            <v>평생교육체육과</v>
          </cell>
        </row>
        <row r="10">
          <cell r="K10" t="str">
            <v>총무과</v>
          </cell>
        </row>
        <row r="11">
          <cell r="K11" t="str">
            <v>초등교육과</v>
          </cell>
        </row>
        <row r="12">
          <cell r="K12" t="str">
            <v>중등교육과</v>
          </cell>
        </row>
        <row r="13">
          <cell r="K13" t="str">
            <v>재무관리과</v>
          </cell>
        </row>
        <row r="14">
          <cell r="K14" t="str">
            <v>기획예산과</v>
          </cell>
        </row>
        <row r="15">
          <cell r="K15" t="str">
            <v>교육정보화과</v>
          </cell>
        </row>
        <row r="16">
          <cell r="K16" t="str">
            <v>교육시설과</v>
          </cell>
        </row>
        <row r="17">
          <cell r="K17" t="str">
            <v>과학산업교육과</v>
          </cell>
        </row>
        <row r="18">
          <cell r="K18" t="str">
            <v>도청</v>
          </cell>
        </row>
        <row r="19">
          <cell r="K19" t="str">
            <v>시·군청</v>
          </cell>
        </row>
        <row r="20">
          <cell r="K20" t="str">
            <v>시·군체육회</v>
          </cell>
        </row>
        <row r="21">
          <cell r="K21" t="str">
            <v>기타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부총괄(세입)"/>
      <sheetName val="장부총괄(세출)"/>
      <sheetName val="1.정산서(총괄)"/>
      <sheetName val="1-1.정산서(세부내역)(수정)"/>
      <sheetName val="2-1"/>
      <sheetName val="2-2 (수정)"/>
      <sheetName val="2-3"/>
      <sheetName val="2-4"/>
      <sheetName val="2-5(수정)"/>
      <sheetName val="2-6"/>
      <sheetName val="2-7(수정)"/>
      <sheetName val="2-8(수정)"/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  <sheetName val="2007보조금정산서식(고특수)-수정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J6" t="str">
            <v>국가유공자 등 자녀</v>
          </cell>
        </row>
        <row r="7">
          <cell r="J7" t="str">
            <v>북한이탈주민 등 자녀</v>
          </cell>
        </row>
        <row r="8">
          <cell r="J8" t="str">
            <v>특수교육대상자(특수학급 포함)</v>
          </cell>
        </row>
        <row r="9">
          <cell r="J9" t="str">
            <v>의무교육대상자</v>
          </cell>
        </row>
        <row r="10">
          <cell r="J10" t="str">
            <v>국민기초생활수급자</v>
          </cell>
        </row>
        <row r="11">
          <cell r="J11" t="str">
            <v>특별장학생</v>
          </cell>
        </row>
        <row r="12">
          <cell r="J12" t="str">
            <v>체육중.고 재학생</v>
          </cell>
        </row>
        <row r="13">
          <cell r="J13" t="str">
            <v>교육부 지정 농업(수산)과 학생</v>
          </cell>
        </row>
        <row r="14">
          <cell r="J14" t="str">
            <v>저소득층자녀학비감면</v>
          </cell>
        </row>
        <row r="15">
          <cell r="J15" t="str">
            <v>전국단위, 도단위 각종대회 3위이상 입상자</v>
          </cell>
        </row>
        <row r="16">
          <cell r="J16" t="str">
            <v>체육특기자 등</v>
          </cell>
        </row>
        <row r="17">
          <cell r="J17" t="str">
            <v>경제사정 곤란자</v>
          </cell>
        </row>
        <row r="18">
          <cell r="J18" t="str">
            <v>모부자가정</v>
          </cell>
        </row>
        <row r="19">
          <cell r="J19" t="str">
            <v>체육 등 특기신장이나 장학상 필요한 자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부총괄(세입)"/>
      <sheetName val="장부총괄(세출)"/>
      <sheetName val="1.정산서(총괄)"/>
      <sheetName val="1-1.정산서(세부내역)(수정)"/>
      <sheetName val="2-1"/>
      <sheetName val="2-2 (수정)"/>
      <sheetName val="2-3"/>
      <sheetName val="2-4"/>
      <sheetName val="2-5(수정)"/>
      <sheetName val="2-6"/>
      <sheetName val="2-7(수정)"/>
      <sheetName val="2-8(수정)"/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J6" t="str">
            <v>국가유공자 등 자녀</v>
          </cell>
        </row>
        <row r="7">
          <cell r="J7" t="str">
            <v>북한이탈주민 등 자녀</v>
          </cell>
        </row>
        <row r="8">
          <cell r="J8" t="str">
            <v>특수교육대상자(특수학급 포함)</v>
          </cell>
        </row>
        <row r="9">
          <cell r="J9" t="str">
            <v>의무교육대상자</v>
          </cell>
        </row>
        <row r="10">
          <cell r="J10" t="str">
            <v>국민기초생활수급자</v>
          </cell>
        </row>
        <row r="11">
          <cell r="J11" t="str">
            <v>특별장학생</v>
          </cell>
        </row>
        <row r="12">
          <cell r="J12" t="str">
            <v>체육중.고 재학생</v>
          </cell>
        </row>
        <row r="13">
          <cell r="J13" t="str">
            <v>교육부 지정 농업(수산)과 학생</v>
          </cell>
        </row>
        <row r="14">
          <cell r="J14" t="str">
            <v>저소득층자녀학비감면</v>
          </cell>
        </row>
        <row r="15">
          <cell r="J15" t="str">
            <v>전국단위, 도단위 각종대회 3위이상 입상자</v>
          </cell>
        </row>
        <row r="16">
          <cell r="J16" t="str">
            <v>체육특기자 등</v>
          </cell>
        </row>
        <row r="17">
          <cell r="J17" t="str">
            <v>경제사정 곤란자</v>
          </cell>
        </row>
        <row r="18">
          <cell r="J18" t="str">
            <v>모부자가정</v>
          </cell>
        </row>
        <row r="19">
          <cell r="J19" t="str">
            <v xml:space="preserve"> 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"/>
      <sheetName val="교육청명렬"/>
      <sheetName val="Sheet1"/>
      <sheetName val="학교명렬(수합)"/>
      <sheetName val="법인명렬(수합)"/>
      <sheetName val="법인명렬"/>
      <sheetName val="법인명렬 (2)"/>
      <sheetName val="Sheet2"/>
      <sheetName val="Sheet4"/>
      <sheetName val="Sheet5"/>
      <sheetName val="Sheet6"/>
      <sheetName val="Sheet3"/>
    </sheetNames>
    <sheetDataSet>
      <sheetData sheetId="0"/>
      <sheetData sheetId="1"/>
      <sheetData sheetId="2"/>
      <sheetData sheetId="3"/>
      <sheetData sheetId="4"/>
      <sheetData sheetId="5">
        <row r="4">
          <cell r="E4" t="str">
            <v>연번</v>
          </cell>
          <cell r="F4" t="str">
            <v>법인명</v>
          </cell>
        </row>
        <row r="5">
          <cell r="B5" t="str">
            <v>01</v>
          </cell>
          <cell r="E5">
            <v>101</v>
          </cell>
          <cell r="F5" t="str">
            <v>해아학원</v>
          </cell>
        </row>
        <row r="6">
          <cell r="B6" t="str">
            <v>02</v>
          </cell>
          <cell r="E6">
            <v>102</v>
          </cell>
          <cell r="F6" t="str">
            <v>장기학원</v>
          </cell>
        </row>
        <row r="7">
          <cell r="B7" t="str">
            <v>03</v>
          </cell>
          <cell r="E7">
            <v>103</v>
          </cell>
          <cell r="F7" t="str">
            <v>흥해학원</v>
          </cell>
        </row>
        <row r="8">
          <cell r="B8" t="str">
            <v>04</v>
          </cell>
          <cell r="E8">
            <v>104</v>
          </cell>
          <cell r="F8" t="str">
            <v>석문학원</v>
          </cell>
        </row>
        <row r="9">
          <cell r="B9" t="str">
            <v>05</v>
          </cell>
          <cell r="E9">
            <v>105</v>
          </cell>
          <cell r="F9" t="str">
            <v>제일학원</v>
          </cell>
        </row>
        <row r="10">
          <cell r="B10" t="str">
            <v>06</v>
          </cell>
          <cell r="E10">
            <v>106</v>
          </cell>
          <cell r="F10" t="str">
            <v>대내학원</v>
          </cell>
        </row>
        <row r="11">
          <cell r="B11" t="str">
            <v>07</v>
          </cell>
          <cell r="E11">
            <v>107</v>
          </cell>
          <cell r="F11" t="str">
            <v>금계학원</v>
          </cell>
        </row>
        <row r="12">
          <cell r="B12" t="str">
            <v>08</v>
          </cell>
          <cell r="E12">
            <v>108</v>
          </cell>
          <cell r="F12" t="str">
            <v>점촌학원</v>
          </cell>
        </row>
        <row r="13">
          <cell r="B13" t="str">
            <v>09</v>
          </cell>
          <cell r="E13">
            <v>109</v>
          </cell>
          <cell r="F13" t="str">
            <v>소보학원</v>
          </cell>
        </row>
        <row r="14">
          <cell r="B14">
            <v>10</v>
          </cell>
          <cell r="E14">
            <v>110</v>
          </cell>
          <cell r="F14" t="str">
            <v>명덕학원</v>
          </cell>
        </row>
        <row r="15">
          <cell r="B15">
            <v>11</v>
          </cell>
          <cell r="E15">
            <v>111</v>
          </cell>
          <cell r="F15" t="str">
            <v>삼성학원</v>
          </cell>
        </row>
        <row r="16">
          <cell r="B16">
            <v>12</v>
          </cell>
          <cell r="E16">
            <v>112</v>
          </cell>
          <cell r="F16" t="str">
            <v>삼영학원</v>
          </cell>
        </row>
        <row r="17">
          <cell r="B17">
            <v>13</v>
          </cell>
          <cell r="E17">
            <v>113</v>
          </cell>
          <cell r="F17" t="str">
            <v>현동학원</v>
          </cell>
        </row>
        <row r="18">
          <cell r="B18">
            <v>14</v>
          </cell>
          <cell r="E18">
            <v>114</v>
          </cell>
          <cell r="F18" t="str">
            <v>기독농민</v>
          </cell>
        </row>
        <row r="19">
          <cell r="B19">
            <v>15</v>
          </cell>
          <cell r="E19">
            <v>115</v>
          </cell>
          <cell r="F19" t="str">
            <v>다산학원</v>
          </cell>
        </row>
        <row r="20">
          <cell r="B20">
            <v>16</v>
          </cell>
          <cell r="E20">
            <v>116</v>
          </cell>
          <cell r="F20" t="str">
            <v>청파학원</v>
          </cell>
        </row>
        <row r="21">
          <cell r="B21">
            <v>17</v>
          </cell>
          <cell r="E21">
            <v>117</v>
          </cell>
          <cell r="F21" t="str">
            <v>진풍학원</v>
          </cell>
        </row>
        <row r="22">
          <cell r="B22">
            <v>18</v>
          </cell>
          <cell r="E22">
            <v>118</v>
          </cell>
          <cell r="F22" t="str">
            <v>제동학원</v>
          </cell>
        </row>
        <row r="23">
          <cell r="B23">
            <v>19</v>
          </cell>
        </row>
        <row r="24">
          <cell r="B24">
            <v>20</v>
          </cell>
          <cell r="E24" t="str">
            <v>연번</v>
          </cell>
          <cell r="F24" t="str">
            <v>법인명</v>
          </cell>
        </row>
        <row r="25">
          <cell r="B25">
            <v>21</v>
          </cell>
          <cell r="E25">
            <v>201</v>
          </cell>
          <cell r="F25" t="str">
            <v>영가교육재단</v>
          </cell>
        </row>
        <row r="26">
          <cell r="B26">
            <v>22</v>
          </cell>
          <cell r="E26">
            <v>202</v>
          </cell>
          <cell r="F26" t="str">
            <v>영화교육재단</v>
          </cell>
        </row>
        <row r="27">
          <cell r="B27">
            <v>23</v>
          </cell>
          <cell r="E27">
            <v>203</v>
          </cell>
          <cell r="F27" t="str">
            <v>금오학숙</v>
          </cell>
        </row>
        <row r="28">
          <cell r="B28">
            <v>24</v>
          </cell>
          <cell r="E28">
            <v>204</v>
          </cell>
          <cell r="F28" t="str">
            <v>永光학원</v>
          </cell>
        </row>
        <row r="29">
          <cell r="B29">
            <v>25</v>
          </cell>
        </row>
        <row r="30">
          <cell r="B30">
            <v>26</v>
          </cell>
          <cell r="E30" t="str">
            <v>연번</v>
          </cell>
          <cell r="F30" t="str">
            <v>법인명</v>
          </cell>
        </row>
        <row r="31">
          <cell r="B31">
            <v>27</v>
          </cell>
          <cell r="E31">
            <v>301</v>
          </cell>
        </row>
        <row r="32">
          <cell r="B32">
            <v>28</v>
          </cell>
          <cell r="E32">
            <v>302</v>
          </cell>
        </row>
        <row r="33">
          <cell r="B33">
            <v>29</v>
          </cell>
          <cell r="E33">
            <v>303</v>
          </cell>
        </row>
        <row r="34">
          <cell r="B34">
            <v>30</v>
          </cell>
        </row>
        <row r="35">
          <cell r="B35">
            <v>31</v>
          </cell>
          <cell r="E35" t="str">
            <v>연번</v>
          </cell>
          <cell r="F35" t="str">
            <v>법인명</v>
          </cell>
        </row>
        <row r="36">
          <cell r="B36">
            <v>32</v>
          </cell>
          <cell r="E36">
            <v>401</v>
          </cell>
        </row>
        <row r="37">
          <cell r="B37">
            <v>33</v>
          </cell>
          <cell r="E37">
            <v>402</v>
          </cell>
        </row>
        <row r="38">
          <cell r="B38">
            <v>34</v>
          </cell>
          <cell r="E38">
            <v>403</v>
          </cell>
        </row>
        <row r="39">
          <cell r="B39">
            <v>35</v>
          </cell>
          <cell r="E39">
            <v>404</v>
          </cell>
        </row>
        <row r="40">
          <cell r="B40">
            <v>36</v>
          </cell>
          <cell r="E40">
            <v>405</v>
          </cell>
        </row>
        <row r="41">
          <cell r="B41">
            <v>37</v>
          </cell>
          <cell r="E41">
            <v>406</v>
          </cell>
        </row>
        <row r="42">
          <cell r="B42">
            <v>38</v>
          </cell>
          <cell r="E42">
            <v>407</v>
          </cell>
        </row>
        <row r="43">
          <cell r="B43">
            <v>39</v>
          </cell>
        </row>
        <row r="44">
          <cell r="B44">
            <v>40</v>
          </cell>
        </row>
        <row r="45">
          <cell r="B45">
            <v>41</v>
          </cell>
        </row>
        <row r="46">
          <cell r="B46">
            <v>42</v>
          </cell>
        </row>
        <row r="47">
          <cell r="B47">
            <v>43</v>
          </cell>
        </row>
        <row r="48">
          <cell r="B48">
            <v>44</v>
          </cell>
        </row>
        <row r="49">
          <cell r="B49">
            <v>45</v>
          </cell>
        </row>
        <row r="50">
          <cell r="B50">
            <v>46</v>
          </cell>
        </row>
        <row r="51">
          <cell r="B51">
            <v>47</v>
          </cell>
        </row>
        <row r="52">
          <cell r="B52">
            <v>48</v>
          </cell>
        </row>
        <row r="53">
          <cell r="B53">
            <v>49</v>
          </cell>
        </row>
        <row r="54">
          <cell r="B54">
            <v>50</v>
          </cell>
        </row>
        <row r="55">
          <cell r="B55">
            <v>51</v>
          </cell>
        </row>
        <row r="56">
          <cell r="B56">
            <v>52</v>
          </cell>
        </row>
        <row r="57">
          <cell r="B57">
            <v>53</v>
          </cell>
        </row>
        <row r="58">
          <cell r="B58">
            <v>54</v>
          </cell>
        </row>
        <row r="59">
          <cell r="B59">
            <v>55</v>
          </cell>
        </row>
        <row r="60">
          <cell r="B60">
            <v>56</v>
          </cell>
        </row>
        <row r="61">
          <cell r="B61">
            <v>57</v>
          </cell>
        </row>
        <row r="62">
          <cell r="B62">
            <v>58</v>
          </cell>
        </row>
        <row r="63">
          <cell r="B63">
            <v>59</v>
          </cell>
        </row>
        <row r="64">
          <cell r="B64">
            <v>60</v>
          </cell>
        </row>
        <row r="65">
          <cell r="B65">
            <v>61</v>
          </cell>
        </row>
        <row r="66">
          <cell r="B66">
            <v>62</v>
          </cell>
        </row>
        <row r="67">
          <cell r="B67">
            <v>63</v>
          </cell>
        </row>
        <row r="68">
          <cell r="B68">
            <v>64</v>
          </cell>
        </row>
        <row r="69">
          <cell r="B69">
            <v>65</v>
          </cell>
        </row>
        <row r="70">
          <cell r="B70">
            <v>66</v>
          </cell>
        </row>
        <row r="71">
          <cell r="B71">
            <v>67</v>
          </cell>
        </row>
        <row r="72">
          <cell r="B72">
            <v>68</v>
          </cell>
        </row>
        <row r="73">
          <cell r="B73">
            <v>69</v>
          </cell>
        </row>
        <row r="74">
          <cell r="B74">
            <v>70</v>
          </cell>
        </row>
        <row r="75">
          <cell r="B75">
            <v>71</v>
          </cell>
        </row>
        <row r="76">
          <cell r="B76">
            <v>72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"/>
      <sheetName val="교육청명렬"/>
      <sheetName val="Sheet1"/>
      <sheetName val="학교명렬(수합)"/>
      <sheetName val="법인명렬(수합)"/>
      <sheetName val="법인명렬"/>
      <sheetName val="법인명렬 (2)"/>
      <sheetName val="Sheet2"/>
      <sheetName val="Sheet4"/>
      <sheetName val="Sheet5"/>
      <sheetName val="Sheet6"/>
      <sheetName val="Sheet3"/>
      <sheetName val="2-7(수정)"/>
    </sheetNames>
    <sheetDataSet>
      <sheetData sheetId="0"/>
      <sheetData sheetId="1"/>
      <sheetData sheetId="2"/>
      <sheetData sheetId="3"/>
      <sheetData sheetId="4"/>
      <sheetData sheetId="5">
        <row r="4">
          <cell r="E4" t="str">
            <v>연번</v>
          </cell>
          <cell r="F4" t="str">
            <v>법인명</v>
          </cell>
        </row>
        <row r="5">
          <cell r="B5" t="str">
            <v>01</v>
          </cell>
          <cell r="E5">
            <v>101</v>
          </cell>
          <cell r="F5" t="str">
            <v>해아학원</v>
          </cell>
        </row>
        <row r="6">
          <cell r="B6" t="str">
            <v>02</v>
          </cell>
          <cell r="E6">
            <v>102</v>
          </cell>
          <cell r="F6" t="str">
            <v>장기학원</v>
          </cell>
        </row>
        <row r="7">
          <cell r="B7" t="str">
            <v>03</v>
          </cell>
          <cell r="E7">
            <v>103</v>
          </cell>
          <cell r="F7" t="str">
            <v>흥해학원</v>
          </cell>
        </row>
        <row r="8">
          <cell r="B8" t="str">
            <v>04</v>
          </cell>
          <cell r="E8">
            <v>104</v>
          </cell>
          <cell r="F8" t="str">
            <v>석문학원</v>
          </cell>
        </row>
        <row r="9">
          <cell r="B9" t="str">
            <v>05</v>
          </cell>
          <cell r="E9">
            <v>105</v>
          </cell>
          <cell r="F9" t="str">
            <v>제일학원</v>
          </cell>
        </row>
        <row r="10">
          <cell r="B10" t="str">
            <v>06</v>
          </cell>
          <cell r="E10">
            <v>106</v>
          </cell>
          <cell r="F10" t="str">
            <v>대내학원</v>
          </cell>
        </row>
        <row r="11">
          <cell r="B11" t="str">
            <v>07</v>
          </cell>
          <cell r="E11">
            <v>107</v>
          </cell>
          <cell r="F11" t="str">
            <v>금계학원</v>
          </cell>
        </row>
        <row r="12">
          <cell r="B12" t="str">
            <v>08</v>
          </cell>
          <cell r="E12">
            <v>108</v>
          </cell>
          <cell r="F12" t="str">
            <v>점촌학원</v>
          </cell>
        </row>
        <row r="13">
          <cell r="B13" t="str">
            <v>09</v>
          </cell>
          <cell r="E13">
            <v>109</v>
          </cell>
          <cell r="F13" t="str">
            <v>소보학원</v>
          </cell>
        </row>
        <row r="14">
          <cell r="B14">
            <v>10</v>
          </cell>
          <cell r="E14">
            <v>110</v>
          </cell>
          <cell r="F14" t="str">
            <v>명덕학원</v>
          </cell>
        </row>
        <row r="15">
          <cell r="B15">
            <v>11</v>
          </cell>
          <cell r="E15">
            <v>111</v>
          </cell>
          <cell r="F15" t="str">
            <v>삼성학원</v>
          </cell>
        </row>
        <row r="16">
          <cell r="B16">
            <v>12</v>
          </cell>
          <cell r="E16">
            <v>112</v>
          </cell>
          <cell r="F16" t="str">
            <v>삼영학원</v>
          </cell>
        </row>
        <row r="17">
          <cell r="B17">
            <v>13</v>
          </cell>
          <cell r="E17">
            <v>113</v>
          </cell>
          <cell r="F17" t="str">
            <v>현동학원</v>
          </cell>
        </row>
        <row r="18">
          <cell r="B18">
            <v>14</v>
          </cell>
          <cell r="E18">
            <v>114</v>
          </cell>
          <cell r="F18" t="str">
            <v>기독농민</v>
          </cell>
        </row>
        <row r="19">
          <cell r="B19">
            <v>15</v>
          </cell>
          <cell r="E19">
            <v>115</v>
          </cell>
          <cell r="F19" t="str">
            <v>다산학원</v>
          </cell>
        </row>
        <row r="20">
          <cell r="B20">
            <v>16</v>
          </cell>
          <cell r="E20">
            <v>116</v>
          </cell>
          <cell r="F20" t="str">
            <v>청파학원</v>
          </cell>
        </row>
        <row r="21">
          <cell r="B21">
            <v>17</v>
          </cell>
          <cell r="E21">
            <v>117</v>
          </cell>
          <cell r="F21" t="str">
            <v>진풍학원</v>
          </cell>
        </row>
        <row r="22">
          <cell r="B22">
            <v>18</v>
          </cell>
          <cell r="E22">
            <v>118</v>
          </cell>
          <cell r="F22" t="str">
            <v>제동학원</v>
          </cell>
        </row>
        <row r="23">
          <cell r="B23">
            <v>19</v>
          </cell>
        </row>
        <row r="24">
          <cell r="B24">
            <v>20</v>
          </cell>
          <cell r="E24" t="str">
            <v>연번</v>
          </cell>
          <cell r="F24" t="str">
            <v>법인명</v>
          </cell>
        </row>
        <row r="25">
          <cell r="B25">
            <v>21</v>
          </cell>
          <cell r="E25">
            <v>201</v>
          </cell>
          <cell r="F25" t="str">
            <v>영가교육재단</v>
          </cell>
        </row>
        <row r="26">
          <cell r="B26">
            <v>22</v>
          </cell>
          <cell r="E26">
            <v>202</v>
          </cell>
          <cell r="F26" t="str">
            <v>영화교육재단</v>
          </cell>
        </row>
        <row r="27">
          <cell r="B27">
            <v>23</v>
          </cell>
          <cell r="E27">
            <v>203</v>
          </cell>
          <cell r="F27" t="str">
            <v>금오학숙</v>
          </cell>
        </row>
        <row r="28">
          <cell r="B28">
            <v>24</v>
          </cell>
          <cell r="E28">
            <v>204</v>
          </cell>
          <cell r="F28" t="str">
            <v>永光학원</v>
          </cell>
        </row>
        <row r="29">
          <cell r="B29">
            <v>25</v>
          </cell>
        </row>
        <row r="30">
          <cell r="B30">
            <v>26</v>
          </cell>
          <cell r="E30" t="str">
            <v>연번</v>
          </cell>
          <cell r="F30" t="str">
            <v>법인명</v>
          </cell>
        </row>
        <row r="31">
          <cell r="B31">
            <v>27</v>
          </cell>
          <cell r="E31">
            <v>301</v>
          </cell>
        </row>
        <row r="32">
          <cell r="B32">
            <v>28</v>
          </cell>
          <cell r="E32">
            <v>302</v>
          </cell>
        </row>
        <row r="33">
          <cell r="B33">
            <v>29</v>
          </cell>
          <cell r="E33">
            <v>303</v>
          </cell>
        </row>
        <row r="34">
          <cell r="B34">
            <v>30</v>
          </cell>
        </row>
        <row r="35">
          <cell r="B35">
            <v>31</v>
          </cell>
          <cell r="E35" t="str">
            <v>연번</v>
          </cell>
          <cell r="F35" t="str">
            <v>법인명</v>
          </cell>
        </row>
        <row r="36">
          <cell r="B36">
            <v>32</v>
          </cell>
          <cell r="E36">
            <v>401</v>
          </cell>
        </row>
        <row r="37">
          <cell r="B37">
            <v>33</v>
          </cell>
          <cell r="E37">
            <v>402</v>
          </cell>
        </row>
        <row r="38">
          <cell r="B38">
            <v>34</v>
          </cell>
          <cell r="E38">
            <v>403</v>
          </cell>
        </row>
        <row r="39">
          <cell r="B39">
            <v>35</v>
          </cell>
          <cell r="E39">
            <v>404</v>
          </cell>
        </row>
        <row r="40">
          <cell r="B40">
            <v>36</v>
          </cell>
          <cell r="E40">
            <v>405</v>
          </cell>
        </row>
        <row r="41">
          <cell r="B41">
            <v>37</v>
          </cell>
          <cell r="E41">
            <v>406</v>
          </cell>
        </row>
        <row r="42">
          <cell r="B42">
            <v>38</v>
          </cell>
          <cell r="E42">
            <v>407</v>
          </cell>
        </row>
        <row r="43">
          <cell r="B43">
            <v>39</v>
          </cell>
        </row>
        <row r="44">
          <cell r="B44">
            <v>40</v>
          </cell>
        </row>
        <row r="45">
          <cell r="B45">
            <v>41</v>
          </cell>
        </row>
        <row r="46">
          <cell r="B46">
            <v>42</v>
          </cell>
        </row>
        <row r="47">
          <cell r="B47">
            <v>43</v>
          </cell>
        </row>
        <row r="48">
          <cell r="B48">
            <v>44</v>
          </cell>
        </row>
        <row r="49">
          <cell r="B49">
            <v>45</v>
          </cell>
        </row>
        <row r="50">
          <cell r="B50">
            <v>46</v>
          </cell>
        </row>
        <row r="51">
          <cell r="B51">
            <v>47</v>
          </cell>
        </row>
        <row r="52">
          <cell r="B52">
            <v>48</v>
          </cell>
        </row>
        <row r="53">
          <cell r="B53">
            <v>49</v>
          </cell>
        </row>
        <row r="54">
          <cell r="B54">
            <v>50</v>
          </cell>
        </row>
        <row r="55">
          <cell r="B55">
            <v>51</v>
          </cell>
        </row>
        <row r="56">
          <cell r="B56">
            <v>52</v>
          </cell>
        </row>
        <row r="57">
          <cell r="B57">
            <v>53</v>
          </cell>
        </row>
        <row r="58">
          <cell r="B58">
            <v>54</v>
          </cell>
        </row>
        <row r="59">
          <cell r="B59">
            <v>55</v>
          </cell>
        </row>
        <row r="60">
          <cell r="B60">
            <v>56</v>
          </cell>
        </row>
        <row r="61">
          <cell r="B61">
            <v>57</v>
          </cell>
        </row>
        <row r="62">
          <cell r="B62">
            <v>58</v>
          </cell>
        </row>
        <row r="63">
          <cell r="B63">
            <v>59</v>
          </cell>
        </row>
        <row r="64">
          <cell r="B64">
            <v>60</v>
          </cell>
        </row>
        <row r="65">
          <cell r="B65">
            <v>61</v>
          </cell>
        </row>
        <row r="66">
          <cell r="B66">
            <v>62</v>
          </cell>
        </row>
        <row r="67">
          <cell r="B67">
            <v>63</v>
          </cell>
        </row>
        <row r="68">
          <cell r="B68">
            <v>64</v>
          </cell>
        </row>
        <row r="69">
          <cell r="B69">
            <v>65</v>
          </cell>
        </row>
        <row r="70">
          <cell r="B70">
            <v>66</v>
          </cell>
        </row>
        <row r="71">
          <cell r="B71">
            <v>67</v>
          </cell>
        </row>
        <row r="72">
          <cell r="B72">
            <v>68</v>
          </cell>
        </row>
        <row r="73">
          <cell r="B73">
            <v>69</v>
          </cell>
        </row>
        <row r="74">
          <cell r="B74">
            <v>70</v>
          </cell>
        </row>
        <row r="75">
          <cell r="B75">
            <v>71</v>
          </cell>
        </row>
        <row r="76">
          <cell r="B76">
            <v>72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"/>
      <sheetName val="교육청명렬"/>
      <sheetName val="Sheet1"/>
      <sheetName val="학교명렬(수합)"/>
      <sheetName val="법인명렬(수합)"/>
      <sheetName val="법인명렬"/>
      <sheetName val="법인명렬 (2)"/>
      <sheetName val="Sheet2"/>
      <sheetName val="Sheet4"/>
      <sheetName val="Sheet5"/>
      <sheetName val="Sheet6"/>
      <sheetName val="Sheet3"/>
      <sheetName val="2-7(수정)"/>
    </sheetNames>
    <sheetDataSet>
      <sheetData sheetId="0"/>
      <sheetData sheetId="1"/>
      <sheetData sheetId="2"/>
      <sheetData sheetId="3"/>
      <sheetData sheetId="4"/>
      <sheetData sheetId="5">
        <row r="4">
          <cell r="E4" t="str">
            <v>연번</v>
          </cell>
          <cell r="F4" t="str">
            <v>법인명</v>
          </cell>
        </row>
        <row r="5">
          <cell r="B5" t="str">
            <v>01</v>
          </cell>
          <cell r="E5">
            <v>101</v>
          </cell>
          <cell r="F5" t="str">
            <v>해아학원</v>
          </cell>
        </row>
        <row r="6">
          <cell r="B6" t="str">
            <v>02</v>
          </cell>
          <cell r="E6">
            <v>102</v>
          </cell>
          <cell r="F6" t="str">
            <v>장기학원</v>
          </cell>
        </row>
        <row r="7">
          <cell r="B7" t="str">
            <v>03</v>
          </cell>
          <cell r="E7">
            <v>103</v>
          </cell>
          <cell r="F7" t="str">
            <v>흥해학원</v>
          </cell>
        </row>
        <row r="8">
          <cell r="B8" t="str">
            <v>04</v>
          </cell>
          <cell r="E8">
            <v>104</v>
          </cell>
          <cell r="F8" t="str">
            <v>석문학원</v>
          </cell>
        </row>
        <row r="9">
          <cell r="B9" t="str">
            <v>05</v>
          </cell>
          <cell r="E9">
            <v>105</v>
          </cell>
          <cell r="F9" t="str">
            <v>제일학원</v>
          </cell>
        </row>
        <row r="10">
          <cell r="B10" t="str">
            <v>06</v>
          </cell>
          <cell r="E10">
            <v>106</v>
          </cell>
          <cell r="F10" t="str">
            <v>대내학원</v>
          </cell>
        </row>
        <row r="11">
          <cell r="B11" t="str">
            <v>07</v>
          </cell>
          <cell r="E11">
            <v>107</v>
          </cell>
          <cell r="F11" t="str">
            <v>금계학원</v>
          </cell>
        </row>
        <row r="12">
          <cell r="B12" t="str">
            <v>08</v>
          </cell>
          <cell r="E12">
            <v>108</v>
          </cell>
          <cell r="F12" t="str">
            <v>점촌학원</v>
          </cell>
        </row>
        <row r="13">
          <cell r="B13" t="str">
            <v>09</v>
          </cell>
          <cell r="E13">
            <v>109</v>
          </cell>
          <cell r="F13" t="str">
            <v>소보학원</v>
          </cell>
        </row>
        <row r="14">
          <cell r="B14">
            <v>10</v>
          </cell>
          <cell r="E14">
            <v>110</v>
          </cell>
          <cell r="F14" t="str">
            <v>명덕학원</v>
          </cell>
        </row>
        <row r="15">
          <cell r="B15">
            <v>11</v>
          </cell>
          <cell r="E15">
            <v>111</v>
          </cell>
          <cell r="F15" t="str">
            <v>삼성학원</v>
          </cell>
        </row>
        <row r="16">
          <cell r="B16">
            <v>12</v>
          </cell>
          <cell r="E16">
            <v>112</v>
          </cell>
          <cell r="F16" t="str">
            <v>삼영학원</v>
          </cell>
        </row>
        <row r="17">
          <cell r="B17">
            <v>13</v>
          </cell>
          <cell r="E17">
            <v>113</v>
          </cell>
          <cell r="F17" t="str">
            <v>현동학원</v>
          </cell>
        </row>
        <row r="18">
          <cell r="B18">
            <v>14</v>
          </cell>
          <cell r="E18">
            <v>114</v>
          </cell>
          <cell r="F18" t="str">
            <v>기독농민</v>
          </cell>
        </row>
        <row r="19">
          <cell r="B19">
            <v>15</v>
          </cell>
          <cell r="E19">
            <v>115</v>
          </cell>
          <cell r="F19" t="str">
            <v>다산학원</v>
          </cell>
        </row>
        <row r="20">
          <cell r="B20">
            <v>16</v>
          </cell>
          <cell r="E20">
            <v>116</v>
          </cell>
          <cell r="F20" t="str">
            <v>청파학원</v>
          </cell>
        </row>
        <row r="21">
          <cell r="B21">
            <v>17</v>
          </cell>
          <cell r="E21">
            <v>117</v>
          </cell>
          <cell r="F21" t="str">
            <v>진풍학원</v>
          </cell>
        </row>
        <row r="22">
          <cell r="B22">
            <v>18</v>
          </cell>
          <cell r="E22">
            <v>118</v>
          </cell>
          <cell r="F22" t="str">
            <v>제동학원</v>
          </cell>
        </row>
        <row r="23">
          <cell r="B23">
            <v>19</v>
          </cell>
        </row>
        <row r="24">
          <cell r="B24">
            <v>20</v>
          </cell>
          <cell r="E24" t="str">
            <v>연번</v>
          </cell>
          <cell r="F24" t="str">
            <v>법인명</v>
          </cell>
        </row>
        <row r="25">
          <cell r="B25">
            <v>21</v>
          </cell>
          <cell r="E25">
            <v>201</v>
          </cell>
          <cell r="F25" t="str">
            <v>영가교육재단</v>
          </cell>
        </row>
        <row r="26">
          <cell r="B26">
            <v>22</v>
          </cell>
          <cell r="E26">
            <v>202</v>
          </cell>
          <cell r="F26" t="str">
            <v>영화교육재단</v>
          </cell>
        </row>
        <row r="27">
          <cell r="B27">
            <v>23</v>
          </cell>
          <cell r="E27">
            <v>203</v>
          </cell>
          <cell r="F27" t="str">
            <v>금오학숙</v>
          </cell>
        </row>
        <row r="28">
          <cell r="B28">
            <v>24</v>
          </cell>
          <cell r="E28">
            <v>204</v>
          </cell>
          <cell r="F28" t="str">
            <v>永光학원</v>
          </cell>
        </row>
        <row r="29">
          <cell r="B29">
            <v>25</v>
          </cell>
        </row>
        <row r="30">
          <cell r="B30">
            <v>26</v>
          </cell>
          <cell r="E30" t="str">
            <v>연번</v>
          </cell>
          <cell r="F30" t="str">
            <v>법인명</v>
          </cell>
        </row>
        <row r="31">
          <cell r="B31">
            <v>27</v>
          </cell>
          <cell r="E31">
            <v>301</v>
          </cell>
        </row>
        <row r="32">
          <cell r="B32">
            <v>28</v>
          </cell>
          <cell r="E32">
            <v>302</v>
          </cell>
        </row>
        <row r="33">
          <cell r="B33">
            <v>29</v>
          </cell>
          <cell r="E33">
            <v>303</v>
          </cell>
        </row>
        <row r="34">
          <cell r="B34">
            <v>30</v>
          </cell>
        </row>
        <row r="35">
          <cell r="B35">
            <v>31</v>
          </cell>
          <cell r="E35" t="str">
            <v>연번</v>
          </cell>
          <cell r="F35" t="str">
            <v>법인명</v>
          </cell>
        </row>
        <row r="36">
          <cell r="B36">
            <v>32</v>
          </cell>
          <cell r="E36">
            <v>401</v>
          </cell>
        </row>
        <row r="37">
          <cell r="B37">
            <v>33</v>
          </cell>
          <cell r="E37">
            <v>402</v>
          </cell>
        </row>
        <row r="38">
          <cell r="B38">
            <v>34</v>
          </cell>
          <cell r="E38">
            <v>403</v>
          </cell>
        </row>
        <row r="39">
          <cell r="B39">
            <v>35</v>
          </cell>
          <cell r="E39">
            <v>404</v>
          </cell>
        </row>
        <row r="40">
          <cell r="B40">
            <v>36</v>
          </cell>
          <cell r="E40">
            <v>405</v>
          </cell>
        </row>
        <row r="41">
          <cell r="B41">
            <v>37</v>
          </cell>
          <cell r="E41">
            <v>406</v>
          </cell>
        </row>
        <row r="42">
          <cell r="B42">
            <v>38</v>
          </cell>
          <cell r="E42">
            <v>407</v>
          </cell>
        </row>
        <row r="43">
          <cell r="B43">
            <v>39</v>
          </cell>
        </row>
        <row r="44">
          <cell r="B44">
            <v>40</v>
          </cell>
        </row>
        <row r="45">
          <cell r="B45">
            <v>41</v>
          </cell>
        </row>
        <row r="46">
          <cell r="B46">
            <v>42</v>
          </cell>
        </row>
        <row r="47">
          <cell r="B47">
            <v>43</v>
          </cell>
        </row>
        <row r="48">
          <cell r="B48">
            <v>44</v>
          </cell>
        </row>
        <row r="49">
          <cell r="B49">
            <v>45</v>
          </cell>
        </row>
        <row r="50">
          <cell r="B50">
            <v>46</v>
          </cell>
        </row>
        <row r="51">
          <cell r="B51">
            <v>47</v>
          </cell>
        </row>
        <row r="52">
          <cell r="B52">
            <v>48</v>
          </cell>
        </row>
        <row r="53">
          <cell r="B53">
            <v>49</v>
          </cell>
        </row>
        <row r="54">
          <cell r="B54">
            <v>50</v>
          </cell>
        </row>
        <row r="55">
          <cell r="B55">
            <v>51</v>
          </cell>
        </row>
        <row r="56">
          <cell r="B56">
            <v>52</v>
          </cell>
        </row>
        <row r="57">
          <cell r="B57">
            <v>53</v>
          </cell>
        </row>
        <row r="58">
          <cell r="B58">
            <v>54</v>
          </cell>
        </row>
        <row r="59">
          <cell r="B59">
            <v>55</v>
          </cell>
        </row>
        <row r="60">
          <cell r="B60">
            <v>56</v>
          </cell>
        </row>
        <row r="61">
          <cell r="B61">
            <v>57</v>
          </cell>
        </row>
        <row r="62">
          <cell r="B62">
            <v>58</v>
          </cell>
        </row>
        <row r="63">
          <cell r="B63">
            <v>59</v>
          </cell>
        </row>
        <row r="64">
          <cell r="B64">
            <v>60</v>
          </cell>
        </row>
        <row r="65">
          <cell r="B65">
            <v>61</v>
          </cell>
        </row>
        <row r="66">
          <cell r="B66">
            <v>62</v>
          </cell>
        </row>
        <row r="67">
          <cell r="B67">
            <v>63</v>
          </cell>
        </row>
        <row r="68">
          <cell r="B68">
            <v>64</v>
          </cell>
        </row>
        <row r="69">
          <cell r="B69">
            <v>65</v>
          </cell>
        </row>
        <row r="70">
          <cell r="B70">
            <v>66</v>
          </cell>
        </row>
        <row r="71">
          <cell r="B71">
            <v>67</v>
          </cell>
        </row>
        <row r="72">
          <cell r="B72">
            <v>68</v>
          </cell>
        </row>
        <row r="73">
          <cell r="B73">
            <v>69</v>
          </cell>
        </row>
        <row r="74">
          <cell r="B74">
            <v>70</v>
          </cell>
        </row>
        <row r="75">
          <cell r="B75">
            <v>71</v>
          </cell>
        </row>
        <row r="76">
          <cell r="B76">
            <v>72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별"/>
      <sheetName val="공통사항(세출)"/>
      <sheetName val="공통사항(세입)"/>
      <sheetName val="공통사항"/>
      <sheetName val="Sheet1"/>
      <sheetName val="국유지관계"/>
      <sheetName val="회수총괄"/>
      <sheetName val="학교별현황"/>
      <sheetName val="운영비반납"/>
      <sheetName val="연도별 정산반납금현황"/>
      <sheetName val="법인명렬"/>
      <sheetName val="2.세출결산"/>
    </sheetNames>
    <sheetDataSet>
      <sheetData sheetId="0">
        <row r="6">
          <cell r="A6" t="str">
            <v>01</v>
          </cell>
          <cell r="B6" t="str">
            <v>경구고</v>
          </cell>
        </row>
        <row r="7">
          <cell r="A7" t="str">
            <v>02</v>
          </cell>
          <cell r="B7" t="str">
            <v>경북인터넷고</v>
          </cell>
        </row>
        <row r="8">
          <cell r="A8" t="str">
            <v>03</v>
          </cell>
          <cell r="B8" t="str">
            <v>경산여고</v>
          </cell>
        </row>
        <row r="9">
          <cell r="A9" t="str">
            <v>04</v>
          </cell>
          <cell r="B9" t="str">
            <v>경산여전산고</v>
          </cell>
        </row>
        <row r="10">
          <cell r="A10" t="str">
            <v>05</v>
          </cell>
          <cell r="B10" t="str">
            <v>경안고</v>
          </cell>
        </row>
        <row r="11">
          <cell r="A11" t="str">
            <v>06</v>
          </cell>
          <cell r="B11" t="str">
            <v>경안여정보고</v>
          </cell>
        </row>
        <row r="12">
          <cell r="A12" t="str">
            <v>07</v>
          </cell>
          <cell r="B12" t="str">
            <v>경일고</v>
          </cell>
        </row>
        <row r="13">
          <cell r="A13" t="str">
            <v>08</v>
          </cell>
          <cell r="B13" t="str">
            <v>경주고</v>
          </cell>
        </row>
        <row r="14">
          <cell r="A14" t="str">
            <v>09</v>
          </cell>
          <cell r="B14" t="str">
            <v>경주여정보고</v>
          </cell>
        </row>
        <row r="15">
          <cell r="A15" t="str">
            <v>10</v>
          </cell>
          <cell r="B15" t="str">
            <v>경주정보고</v>
          </cell>
        </row>
        <row r="16">
          <cell r="A16" t="str">
            <v>11</v>
          </cell>
          <cell r="B16" t="str">
            <v>경주화랑고</v>
          </cell>
        </row>
        <row r="17">
          <cell r="A17" t="str">
            <v>12</v>
          </cell>
          <cell r="B17" t="str">
            <v>근화여고</v>
          </cell>
        </row>
        <row r="18">
          <cell r="A18" t="str">
            <v>13</v>
          </cell>
          <cell r="B18" t="str">
            <v>금오여고</v>
          </cell>
        </row>
        <row r="19">
          <cell r="A19" t="str">
            <v>14</v>
          </cell>
          <cell r="B19" t="str">
            <v>금호공고</v>
          </cell>
        </row>
        <row r="20">
          <cell r="A20" t="str">
            <v>15</v>
          </cell>
          <cell r="B20" t="str">
            <v>길원여고</v>
          </cell>
        </row>
        <row r="21">
          <cell r="A21" t="str">
            <v>16</v>
          </cell>
          <cell r="B21" t="str">
            <v>김천고</v>
          </cell>
        </row>
        <row r="22">
          <cell r="A22" t="str">
            <v>17</v>
          </cell>
          <cell r="B22" t="str">
            <v>김천예술고</v>
          </cell>
        </row>
        <row r="23">
          <cell r="A23" t="str">
            <v>18</v>
          </cell>
          <cell r="B23" t="str">
            <v>대가야고</v>
          </cell>
        </row>
        <row r="24">
          <cell r="A24" t="str">
            <v>19</v>
          </cell>
          <cell r="B24" t="str">
            <v>대동고</v>
          </cell>
        </row>
        <row r="25">
          <cell r="A25" t="str">
            <v>20</v>
          </cell>
          <cell r="B25" t="str">
            <v>대영고</v>
          </cell>
        </row>
        <row r="26">
          <cell r="A26" t="str">
            <v>21</v>
          </cell>
          <cell r="B26" t="str">
            <v>대창고</v>
          </cell>
        </row>
        <row r="27">
          <cell r="A27" t="str">
            <v>22</v>
          </cell>
          <cell r="B27" t="str">
            <v>도개고</v>
          </cell>
        </row>
        <row r="28">
          <cell r="A28" t="str">
            <v>23</v>
          </cell>
          <cell r="B28" t="str">
            <v>동산여전산고</v>
          </cell>
        </row>
        <row r="29">
          <cell r="A29" t="str">
            <v>24</v>
          </cell>
          <cell r="B29" t="str">
            <v>동지고</v>
          </cell>
        </row>
        <row r="30">
          <cell r="A30" t="str">
            <v>25</v>
          </cell>
          <cell r="B30" t="str">
            <v>동지여상</v>
          </cell>
        </row>
        <row r="31">
          <cell r="A31" t="str">
            <v>26</v>
          </cell>
          <cell r="B31" t="str">
            <v>명인정보고</v>
          </cell>
        </row>
        <row r="32">
          <cell r="A32" t="str">
            <v>27</v>
          </cell>
          <cell r="B32" t="str">
            <v>모계고</v>
          </cell>
        </row>
        <row r="33">
          <cell r="A33" t="str">
            <v>28</v>
          </cell>
          <cell r="B33" t="str">
            <v>무산고</v>
          </cell>
        </row>
        <row r="34">
          <cell r="A34" t="str">
            <v>29</v>
          </cell>
          <cell r="B34" t="str">
            <v>무학고</v>
          </cell>
        </row>
        <row r="35">
          <cell r="A35" t="str">
            <v>30</v>
          </cell>
          <cell r="B35" t="str">
            <v>문경여고</v>
          </cell>
        </row>
        <row r="36">
          <cell r="A36" t="str">
            <v>31</v>
          </cell>
          <cell r="B36" t="str">
            <v>문명고</v>
          </cell>
        </row>
        <row r="37">
          <cell r="A37" t="str">
            <v>32</v>
          </cell>
          <cell r="B37" t="str">
            <v>문창고</v>
          </cell>
        </row>
        <row r="38">
          <cell r="A38" t="str">
            <v>33</v>
          </cell>
          <cell r="B38" t="str">
            <v>문화고</v>
          </cell>
        </row>
        <row r="39">
          <cell r="A39" t="str">
            <v>34</v>
          </cell>
          <cell r="B39" t="str">
            <v>삼성생활예술고</v>
          </cell>
        </row>
        <row r="40">
          <cell r="A40" t="str">
            <v>35</v>
          </cell>
          <cell r="B40" t="str">
            <v>상주고</v>
          </cell>
        </row>
        <row r="41">
          <cell r="A41" t="str">
            <v>36</v>
          </cell>
          <cell r="B41" t="str">
            <v>상주공고</v>
          </cell>
        </row>
        <row r="42">
          <cell r="A42" t="str">
            <v>37</v>
          </cell>
          <cell r="B42" t="str">
            <v>상주여상</v>
          </cell>
        </row>
        <row r="43">
          <cell r="A43" t="str">
            <v>38</v>
          </cell>
          <cell r="B43" t="str">
            <v>상지여고</v>
          </cell>
        </row>
        <row r="44">
          <cell r="A44" t="str">
            <v>39</v>
          </cell>
          <cell r="B44" t="str">
            <v>선덕여고</v>
          </cell>
        </row>
        <row r="45">
          <cell r="A45" t="str">
            <v>40</v>
          </cell>
          <cell r="B45" t="str">
            <v>선영여고</v>
          </cell>
        </row>
        <row r="46">
          <cell r="A46" t="str">
            <v>41</v>
          </cell>
          <cell r="B46" t="str">
            <v>선화여고</v>
          </cell>
        </row>
        <row r="47">
          <cell r="A47" t="str">
            <v>42</v>
          </cell>
          <cell r="B47" t="str">
            <v>성의고</v>
          </cell>
        </row>
        <row r="48">
          <cell r="A48" t="str">
            <v>43</v>
          </cell>
          <cell r="B48" t="str">
            <v>성의여고</v>
          </cell>
        </row>
        <row r="49">
          <cell r="A49" t="str">
            <v>44</v>
          </cell>
          <cell r="B49" t="str">
            <v>성주여고</v>
          </cell>
        </row>
        <row r="50">
          <cell r="A50" t="str">
            <v>45</v>
          </cell>
          <cell r="B50" t="str">
            <v>성창여고</v>
          </cell>
        </row>
        <row r="51">
          <cell r="A51" t="str">
            <v>46</v>
          </cell>
          <cell r="B51" t="str">
            <v>성희여고</v>
          </cell>
        </row>
        <row r="52">
          <cell r="A52" t="str">
            <v>47</v>
          </cell>
          <cell r="B52" t="str">
            <v>세명고</v>
          </cell>
        </row>
        <row r="53">
          <cell r="A53" t="str">
            <v>48</v>
          </cell>
          <cell r="B53" t="str">
            <v>세화여고</v>
          </cell>
        </row>
        <row r="54">
          <cell r="A54" t="str">
            <v>49</v>
          </cell>
          <cell r="B54" t="str">
            <v>순심고</v>
          </cell>
        </row>
        <row r="55">
          <cell r="A55" t="str">
            <v>50</v>
          </cell>
          <cell r="B55" t="str">
            <v>순심여고</v>
          </cell>
        </row>
        <row r="56">
          <cell r="A56" t="str">
            <v>51</v>
          </cell>
          <cell r="B56" t="str">
            <v>신라고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3"/>
  </sheetPr>
  <dimension ref="A1:G30"/>
  <sheetViews>
    <sheetView view="pageBreakPreview" zoomScaleNormal="100" workbookViewId="0">
      <selection activeCell="C11" sqref="C11"/>
    </sheetView>
  </sheetViews>
  <sheetFormatPr defaultRowHeight="22.5"/>
  <cols>
    <col min="1" max="7" width="10.75" style="3" customWidth="1"/>
    <col min="8" max="16384" width="9" style="3"/>
  </cols>
  <sheetData>
    <row r="1" spans="1:7">
      <c r="A1" s="256" t="s">
        <v>59</v>
      </c>
      <c r="B1" s="1"/>
      <c r="C1" s="1"/>
      <c r="D1" s="1"/>
      <c r="E1" s="1"/>
      <c r="F1" s="1"/>
      <c r="G1" s="2"/>
    </row>
    <row r="2" spans="1:7">
      <c r="A2" s="4"/>
      <c r="B2" s="5"/>
      <c r="C2" s="5"/>
      <c r="D2" s="5"/>
      <c r="E2" s="5"/>
      <c r="F2" s="5"/>
      <c r="G2" s="6"/>
    </row>
    <row r="3" spans="1:7">
      <c r="A3" s="4"/>
      <c r="B3" s="5"/>
      <c r="C3" s="5"/>
      <c r="D3" s="5"/>
      <c r="E3" s="5"/>
      <c r="F3" s="5"/>
      <c r="G3" s="6"/>
    </row>
    <row r="4" spans="1:7">
      <c r="A4" s="4"/>
      <c r="B4" s="5"/>
      <c r="C4" s="5"/>
      <c r="D4" s="5"/>
      <c r="E4" s="5"/>
      <c r="F4" s="5"/>
      <c r="G4" s="6"/>
    </row>
    <row r="5" spans="1:7">
      <c r="A5" s="4"/>
      <c r="B5" s="5"/>
      <c r="C5" s="5"/>
      <c r="D5" s="5"/>
      <c r="E5" s="5"/>
      <c r="F5" s="5"/>
      <c r="G5" s="6"/>
    </row>
    <row r="6" spans="1:7">
      <c r="A6" s="299" t="s">
        <v>253</v>
      </c>
      <c r="B6" s="300"/>
      <c r="C6" s="300"/>
      <c r="D6" s="300"/>
      <c r="E6" s="300"/>
      <c r="F6" s="300"/>
      <c r="G6" s="301"/>
    </row>
    <row r="7" spans="1:7">
      <c r="A7" s="7"/>
      <c r="B7" s="8"/>
      <c r="C7" s="8"/>
      <c r="D7" s="8"/>
      <c r="E7" s="8"/>
      <c r="F7" s="8"/>
      <c r="G7" s="9"/>
    </row>
    <row r="8" spans="1:7">
      <c r="A8" s="299" t="s">
        <v>406</v>
      </c>
      <c r="B8" s="300"/>
      <c r="C8" s="300"/>
      <c r="D8" s="300"/>
      <c r="E8" s="300"/>
      <c r="F8" s="300"/>
      <c r="G8" s="301"/>
    </row>
    <row r="9" spans="1:7">
      <c r="A9" s="4"/>
      <c r="B9" s="5"/>
      <c r="C9" s="5"/>
      <c r="D9" s="5"/>
      <c r="E9" s="5"/>
      <c r="F9" s="5"/>
      <c r="G9" s="6"/>
    </row>
    <row r="10" spans="1:7">
      <c r="A10" s="4"/>
      <c r="B10" s="5"/>
      <c r="C10" s="5"/>
      <c r="D10" s="5"/>
      <c r="E10" s="5"/>
      <c r="F10" s="5"/>
      <c r="G10" s="6"/>
    </row>
    <row r="11" spans="1:7">
      <c r="A11" s="4"/>
      <c r="B11" s="5"/>
      <c r="C11" s="5"/>
      <c r="D11" s="5"/>
      <c r="E11" s="5"/>
      <c r="F11" s="5"/>
      <c r="G11" s="6"/>
    </row>
    <row r="12" spans="1:7">
      <c r="A12" s="4"/>
      <c r="B12" s="5"/>
      <c r="C12" s="5"/>
      <c r="D12" s="5"/>
      <c r="E12" s="5"/>
      <c r="F12" s="5"/>
      <c r="G12" s="6"/>
    </row>
    <row r="13" spans="1:7">
      <c r="A13" s="4"/>
      <c r="B13" s="5"/>
      <c r="C13" s="5"/>
      <c r="D13" s="5"/>
      <c r="E13" s="5"/>
      <c r="F13" s="5"/>
      <c r="G13" s="6"/>
    </row>
    <row r="14" spans="1:7">
      <c r="A14" s="4"/>
      <c r="B14" s="5"/>
      <c r="C14" s="5"/>
      <c r="D14" s="5"/>
      <c r="E14" s="5"/>
      <c r="F14" s="5"/>
      <c r="G14" s="6"/>
    </row>
    <row r="15" spans="1:7">
      <c r="A15" s="4"/>
      <c r="B15" s="5"/>
      <c r="C15" s="5"/>
      <c r="D15" s="5"/>
      <c r="E15" s="5"/>
      <c r="F15" s="5"/>
      <c r="G15" s="6"/>
    </row>
    <row r="16" spans="1:7">
      <c r="A16" s="4"/>
      <c r="B16" s="5"/>
      <c r="C16" s="5"/>
      <c r="D16" s="5"/>
      <c r="E16" s="5"/>
      <c r="F16" s="5"/>
      <c r="G16" s="6"/>
    </row>
    <row r="17" spans="1:7">
      <c r="A17" s="4"/>
      <c r="B17" s="5"/>
      <c r="C17" s="5"/>
      <c r="D17" s="5"/>
      <c r="E17" s="5"/>
      <c r="F17" s="5"/>
      <c r="G17" s="6"/>
    </row>
    <row r="18" spans="1:7">
      <c r="A18" s="4"/>
      <c r="B18" s="5"/>
      <c r="C18" s="302" t="s">
        <v>254</v>
      </c>
      <c r="D18" s="302"/>
      <c r="E18" s="302"/>
      <c r="F18" s="5"/>
      <c r="G18" s="6"/>
    </row>
    <row r="19" spans="1:7">
      <c r="A19" s="4"/>
      <c r="B19" s="5"/>
      <c r="C19" s="5"/>
      <c r="D19" s="5"/>
      <c r="E19" s="5"/>
      <c r="F19" s="5"/>
      <c r="G19" s="6"/>
    </row>
    <row r="20" spans="1:7">
      <c r="A20" s="4"/>
      <c r="B20" s="5"/>
      <c r="C20" s="5"/>
      <c r="D20" s="5"/>
      <c r="E20" s="5"/>
      <c r="F20" s="5"/>
      <c r="G20" s="6"/>
    </row>
    <row r="21" spans="1:7">
      <c r="A21" s="4"/>
      <c r="B21" s="5"/>
      <c r="C21" s="5"/>
      <c r="D21" s="5"/>
      <c r="E21" s="5"/>
      <c r="F21" s="5"/>
      <c r="G21" s="6"/>
    </row>
    <row r="22" spans="1:7">
      <c r="A22" s="4"/>
      <c r="B22" s="5"/>
      <c r="C22" s="5"/>
      <c r="D22" s="5"/>
      <c r="E22" s="5"/>
      <c r="F22" s="5"/>
      <c r="G22" s="6"/>
    </row>
    <row r="23" spans="1:7">
      <c r="A23" s="4"/>
      <c r="B23" s="5"/>
      <c r="C23" s="5"/>
      <c r="D23" s="5"/>
      <c r="E23" s="5"/>
      <c r="F23" s="5"/>
      <c r="G23" s="6"/>
    </row>
    <row r="24" spans="1:7">
      <c r="A24" s="4"/>
      <c r="B24" s="5"/>
      <c r="C24" s="5"/>
      <c r="D24" s="5"/>
      <c r="E24" s="5"/>
      <c r="F24" s="5"/>
      <c r="G24" s="6"/>
    </row>
    <row r="25" spans="1:7">
      <c r="A25" s="299" t="s">
        <v>255</v>
      </c>
      <c r="B25" s="300"/>
      <c r="C25" s="300"/>
      <c r="D25" s="300"/>
      <c r="E25" s="300"/>
      <c r="F25" s="300"/>
      <c r="G25" s="301"/>
    </row>
    <row r="26" spans="1:7">
      <c r="A26" s="4"/>
      <c r="B26" s="5"/>
      <c r="C26" s="5"/>
      <c r="D26" s="5"/>
      <c r="E26" s="5"/>
      <c r="F26" s="5"/>
      <c r="G26" s="6"/>
    </row>
    <row r="27" spans="1:7">
      <c r="A27" s="4"/>
      <c r="B27" s="5"/>
      <c r="C27" s="5"/>
      <c r="D27" s="5"/>
      <c r="E27" s="5"/>
      <c r="F27" s="5"/>
      <c r="G27" s="6"/>
    </row>
    <row r="28" spans="1:7">
      <c r="A28" s="4"/>
      <c r="B28" s="5"/>
      <c r="C28" s="5"/>
      <c r="D28" s="5"/>
      <c r="E28" s="5"/>
      <c r="F28" s="5"/>
      <c r="G28" s="6"/>
    </row>
    <row r="29" spans="1:7">
      <c r="A29" s="4"/>
      <c r="B29" s="5"/>
      <c r="C29" s="5"/>
      <c r="D29" s="5"/>
      <c r="E29" s="5"/>
      <c r="F29" s="5"/>
      <c r="G29" s="6"/>
    </row>
    <row r="30" spans="1:7">
      <c r="A30" s="10"/>
      <c r="B30" s="11"/>
      <c r="C30" s="11"/>
      <c r="D30" s="11"/>
      <c r="E30" s="11"/>
      <c r="F30" s="11"/>
      <c r="G30" s="12"/>
    </row>
  </sheetData>
  <mergeCells count="4">
    <mergeCell ref="A6:G6"/>
    <mergeCell ref="A8:G8"/>
    <mergeCell ref="A25:G25"/>
    <mergeCell ref="C18:E18"/>
  </mergeCells>
  <phoneticPr fontId="10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view="pageBreakPreview" zoomScaleNormal="100" zoomScaleSheetLayoutView="100" workbookViewId="0">
      <selection activeCell="A25" sqref="A25"/>
    </sheetView>
  </sheetViews>
  <sheetFormatPr defaultColWidth="23.375" defaultRowHeight="20.100000000000001" customHeight="1"/>
  <cols>
    <col min="1" max="9" width="17.125" style="62" customWidth="1"/>
    <col min="10" max="16384" width="23.375" style="62"/>
  </cols>
  <sheetData>
    <row r="1" spans="1:5" ht="20.100000000000001" customHeight="1">
      <c r="A1" s="256" t="s">
        <v>57</v>
      </c>
    </row>
    <row r="3" spans="1:5" ht="41.25" customHeight="1">
      <c r="A3" s="303" t="s">
        <v>256</v>
      </c>
      <c r="B3" s="303"/>
      <c r="C3" s="303"/>
      <c r="D3" s="303"/>
      <c r="E3" s="303"/>
    </row>
    <row r="5" spans="1:5" ht="20.100000000000001" customHeight="1">
      <c r="A5" s="63"/>
    </row>
    <row r="6" spans="1:5" ht="20.100000000000001" customHeight="1">
      <c r="A6" s="64"/>
    </row>
    <row r="7" spans="1:5" ht="20.100000000000001" customHeight="1">
      <c r="A7" s="64"/>
    </row>
    <row r="8" spans="1:5" ht="20.100000000000001" customHeight="1">
      <c r="A8" s="64"/>
    </row>
    <row r="9" spans="1:5" ht="20.100000000000001" customHeight="1">
      <c r="A9" s="64"/>
    </row>
    <row r="10" spans="1:5" ht="24.95" customHeight="1">
      <c r="A10" s="265" t="s">
        <v>398</v>
      </c>
    </row>
    <row r="11" spans="1:5" ht="24.95" customHeight="1">
      <c r="A11" s="64"/>
    </row>
    <row r="12" spans="1:5" ht="24.95" customHeight="1">
      <c r="A12" s="267" t="s">
        <v>399</v>
      </c>
    </row>
    <row r="13" spans="1:5" ht="24.95" customHeight="1">
      <c r="A13" s="64"/>
    </row>
    <row r="14" spans="1:5" ht="24.95" customHeight="1">
      <c r="A14" s="267" t="s">
        <v>400</v>
      </c>
    </row>
    <row r="15" spans="1:5" ht="24.95" customHeight="1">
      <c r="A15" s="64"/>
    </row>
    <row r="16" spans="1:5" ht="24.95" customHeight="1">
      <c r="A16" s="266" t="s">
        <v>401</v>
      </c>
    </row>
    <row r="17" spans="1:5" ht="20.100000000000001" customHeight="1">
      <c r="A17" s="64"/>
    </row>
    <row r="18" spans="1:5" ht="20.100000000000001" customHeight="1">
      <c r="A18" s="64"/>
    </row>
    <row r="19" spans="1:5" ht="20.100000000000001" customHeight="1">
      <c r="A19" s="64"/>
    </row>
    <row r="20" spans="1:5" ht="20.100000000000001" customHeight="1">
      <c r="A20" s="64"/>
    </row>
    <row r="21" spans="1:5" ht="20.100000000000001" customHeight="1">
      <c r="A21" s="304" t="s">
        <v>58</v>
      </c>
      <c r="B21" s="304"/>
      <c r="C21" s="304"/>
      <c r="D21" s="304"/>
      <c r="E21" s="304"/>
    </row>
    <row r="22" spans="1:5" ht="20.100000000000001" customHeight="1">
      <c r="A22" s="64"/>
    </row>
    <row r="23" spans="1:5" ht="20.100000000000001" customHeight="1">
      <c r="A23" s="64"/>
    </row>
    <row r="24" spans="1:5" ht="24.95" customHeight="1">
      <c r="A24" s="268" t="s">
        <v>257</v>
      </c>
    </row>
    <row r="25" spans="1:5" ht="24.95" customHeight="1">
      <c r="A25" s="65" t="s">
        <v>402</v>
      </c>
    </row>
    <row r="26" spans="1:5" ht="24.95" customHeight="1">
      <c r="A26" s="65" t="s">
        <v>403</v>
      </c>
    </row>
  </sheetData>
  <mergeCells count="2">
    <mergeCell ref="A3:E3"/>
    <mergeCell ref="A21:E21"/>
  </mergeCells>
  <phoneticPr fontId="10" type="noConversion"/>
  <printOptions horizontalCentered="1"/>
  <pageMargins left="0.51181102362204722" right="0.59055118110236227" top="0.98425196850393704" bottom="0.98425196850393704" header="0.51181102362204722" footer="0.51181102362204722"/>
  <pageSetup paperSize="9" scale="8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U29"/>
  <sheetViews>
    <sheetView view="pageBreakPreview" topLeftCell="A22" zoomScale="80" zoomScaleNormal="100" zoomScaleSheetLayoutView="80" workbookViewId="0">
      <selection activeCell="B5" sqref="B5:F5"/>
    </sheetView>
  </sheetViews>
  <sheetFormatPr defaultRowHeight="14.25"/>
  <cols>
    <col min="1" max="1" width="1.875" customWidth="1"/>
    <col min="2" max="2" width="4.5" customWidth="1"/>
    <col min="3" max="3" width="13.5" customWidth="1"/>
    <col min="4" max="5" width="14.625" customWidth="1"/>
    <col min="6" max="6" width="13.5" customWidth="1"/>
    <col min="7" max="7" width="17.75" customWidth="1"/>
    <col min="8" max="8" width="14.875" customWidth="1"/>
    <col min="9" max="9" width="14.625" customWidth="1"/>
    <col min="10" max="10" width="14.75" customWidth="1"/>
    <col min="11" max="11" width="2.5" customWidth="1"/>
    <col min="12" max="12" width="14.5" customWidth="1"/>
    <col min="13" max="13" width="22.25" bestFit="1" customWidth="1"/>
    <col min="14" max="14" width="14" customWidth="1"/>
    <col min="15" max="15" width="15.5" customWidth="1"/>
    <col min="16" max="16" width="13.375" customWidth="1"/>
    <col min="17" max="17" width="13.5" customWidth="1"/>
    <col min="18" max="18" width="12.625" customWidth="1"/>
    <col min="19" max="19" width="14.5" customWidth="1"/>
    <col min="20" max="20" width="11" customWidth="1"/>
    <col min="21" max="21" width="14.5" customWidth="1"/>
  </cols>
  <sheetData>
    <row r="1" spans="2:21" ht="17.25" customHeight="1">
      <c r="C1" s="256" t="s">
        <v>189</v>
      </c>
    </row>
    <row r="2" spans="2:21" ht="29.25" customHeight="1">
      <c r="C2" s="305" t="s">
        <v>245</v>
      </c>
      <c r="D2" s="305"/>
      <c r="E2" s="305"/>
      <c r="F2" s="305"/>
      <c r="G2" s="305"/>
      <c r="H2" s="305"/>
      <c r="I2" s="305"/>
      <c r="J2" s="305"/>
    </row>
    <row r="3" spans="2:21" ht="12" customHeight="1">
      <c r="C3" s="18"/>
      <c r="D3" s="18"/>
      <c r="E3" s="18"/>
      <c r="F3" s="18"/>
      <c r="G3" s="18"/>
      <c r="H3" s="18"/>
      <c r="I3" s="18"/>
      <c r="J3" s="18"/>
    </row>
    <row r="4" spans="2:21" ht="23.25" customHeight="1">
      <c r="C4" s="246" t="s">
        <v>407</v>
      </c>
      <c r="D4" s="319" t="s">
        <v>408</v>
      </c>
      <c r="E4" s="320"/>
      <c r="J4" s="22" t="s">
        <v>46</v>
      </c>
    </row>
    <row r="5" spans="2:21" ht="24" customHeight="1">
      <c r="B5" s="324" t="s">
        <v>9</v>
      </c>
      <c r="C5" s="325"/>
      <c r="D5" s="325"/>
      <c r="E5" s="325"/>
      <c r="F5" s="326"/>
      <c r="G5" s="306" t="s">
        <v>10</v>
      </c>
      <c r="H5" s="307"/>
      <c r="I5" s="307"/>
      <c r="J5" s="308"/>
    </row>
    <row r="6" spans="2:21" ht="14.25" customHeight="1">
      <c r="B6" s="327" t="s">
        <v>209</v>
      </c>
      <c r="C6" s="328"/>
      <c r="D6" s="24" t="s">
        <v>60</v>
      </c>
      <c r="E6" s="24" t="s">
        <v>61</v>
      </c>
      <c r="F6" s="25" t="s">
        <v>15</v>
      </c>
      <c r="G6" s="26" t="s">
        <v>17</v>
      </c>
      <c r="H6" s="24" t="s">
        <v>60</v>
      </c>
      <c r="I6" s="24" t="s">
        <v>61</v>
      </c>
      <c r="J6" s="27" t="s">
        <v>15</v>
      </c>
    </row>
    <row r="7" spans="2:21">
      <c r="B7" s="329"/>
      <c r="C7" s="330"/>
      <c r="D7" s="28" t="s">
        <v>13</v>
      </c>
      <c r="E7" s="28" t="s">
        <v>12</v>
      </c>
      <c r="F7" s="29" t="s">
        <v>16</v>
      </c>
      <c r="G7" s="30" t="s">
        <v>11</v>
      </c>
      <c r="H7" s="28" t="s">
        <v>13</v>
      </c>
      <c r="I7" s="28" t="s">
        <v>12</v>
      </c>
      <c r="J7" s="31" t="s">
        <v>16</v>
      </c>
    </row>
    <row r="8" spans="2:21" ht="15" thickBot="1">
      <c r="B8" s="331"/>
      <c r="C8" s="332"/>
      <c r="D8" s="32"/>
      <c r="E8" s="33" t="s">
        <v>14</v>
      </c>
      <c r="F8" s="34"/>
      <c r="G8" s="35"/>
      <c r="H8" s="32"/>
      <c r="I8" s="33" t="s">
        <v>14</v>
      </c>
      <c r="J8" s="36"/>
    </row>
    <row r="9" spans="2:21" ht="30" customHeight="1" thickTop="1">
      <c r="B9" s="338" t="s">
        <v>18</v>
      </c>
      <c r="C9" s="339"/>
      <c r="D9" s="130">
        <v>5508887679</v>
      </c>
      <c r="E9" s="130">
        <v>5508862000</v>
      </c>
      <c r="F9" s="131">
        <f t="shared" ref="F9:F13" si="0">D9-E9</f>
        <v>25679</v>
      </c>
      <c r="G9" s="19" t="s">
        <v>19</v>
      </c>
      <c r="H9" s="130">
        <v>48472830</v>
      </c>
      <c r="I9" s="130">
        <v>48606000</v>
      </c>
      <c r="J9" s="135">
        <f>H9-I9</f>
        <v>-133170</v>
      </c>
    </row>
    <row r="10" spans="2:21" ht="30" customHeight="1">
      <c r="B10" s="313" t="s">
        <v>20</v>
      </c>
      <c r="C10" s="314"/>
      <c r="D10" s="132"/>
      <c r="E10" s="132"/>
      <c r="F10" s="133">
        <f t="shared" si="0"/>
        <v>0</v>
      </c>
      <c r="G10" s="20" t="s">
        <v>21</v>
      </c>
      <c r="H10" s="132">
        <v>3736665953</v>
      </c>
      <c r="I10" s="132">
        <v>3775594000</v>
      </c>
      <c r="J10" s="136">
        <f>H10-I10</f>
        <v>-38928047</v>
      </c>
    </row>
    <row r="11" spans="2:21" ht="30" customHeight="1">
      <c r="B11" s="313" t="s">
        <v>0</v>
      </c>
      <c r="C11" s="314"/>
      <c r="D11" s="132"/>
      <c r="E11" s="132"/>
      <c r="F11" s="133">
        <f t="shared" si="0"/>
        <v>0</v>
      </c>
      <c r="G11" s="20" t="s">
        <v>22</v>
      </c>
      <c r="H11" s="132">
        <v>1796181430</v>
      </c>
      <c r="I11" s="132">
        <v>2172695000</v>
      </c>
      <c r="J11" s="136">
        <f>H11-I11</f>
        <v>-376513570</v>
      </c>
    </row>
    <row r="12" spans="2:21" ht="30" customHeight="1" thickBot="1">
      <c r="B12" s="313" t="s">
        <v>23</v>
      </c>
      <c r="C12" s="314"/>
      <c r="D12" s="132">
        <v>317091998</v>
      </c>
      <c r="E12" s="132">
        <v>316692000</v>
      </c>
      <c r="F12" s="133">
        <f t="shared" si="0"/>
        <v>399998</v>
      </c>
      <c r="G12" s="20" t="s">
        <v>24</v>
      </c>
      <c r="H12" s="132">
        <v>250434070</v>
      </c>
      <c r="I12" s="132">
        <v>697337000</v>
      </c>
      <c r="J12" s="136">
        <f>H12-I12</f>
        <v>-446902930</v>
      </c>
      <c r="L12" s="318" t="s">
        <v>45</v>
      </c>
      <c r="M12" s="318"/>
      <c r="N12" s="318"/>
      <c r="O12" s="318"/>
      <c r="U12" s="45" t="s">
        <v>62</v>
      </c>
    </row>
    <row r="13" spans="2:21" ht="30" customHeight="1" thickTop="1">
      <c r="B13" s="313" t="s">
        <v>25</v>
      </c>
      <c r="C13" s="314"/>
      <c r="D13" s="132"/>
      <c r="E13" s="132"/>
      <c r="F13" s="133">
        <f t="shared" si="0"/>
        <v>0</v>
      </c>
      <c r="G13" s="20" t="s">
        <v>26</v>
      </c>
      <c r="H13" s="132">
        <v>1326794818</v>
      </c>
      <c r="I13" s="132">
        <v>1697925000</v>
      </c>
      <c r="J13" s="136">
        <f>H13-I13</f>
        <v>-371130182</v>
      </c>
      <c r="L13" s="38" t="s">
        <v>8</v>
      </c>
      <c r="M13" s="39" t="s">
        <v>166</v>
      </c>
      <c r="N13" s="315" t="s">
        <v>167</v>
      </c>
      <c r="O13" s="316"/>
      <c r="P13" s="316"/>
      <c r="Q13" s="316"/>
      <c r="R13" s="316"/>
      <c r="S13" s="316"/>
      <c r="T13" s="316"/>
      <c r="U13" s="317"/>
    </row>
    <row r="14" spans="2:21" ht="30" customHeight="1">
      <c r="B14" s="335" t="s">
        <v>210</v>
      </c>
      <c r="C14" s="333" t="s">
        <v>214</v>
      </c>
      <c r="D14" s="309">
        <f>SUM(D16:D21)</f>
        <v>1194227371</v>
      </c>
      <c r="E14" s="309">
        <f t="shared" ref="E14:F14" si="1">SUM(E16:E21)</f>
        <v>1194277000</v>
      </c>
      <c r="F14" s="309">
        <f t="shared" si="1"/>
        <v>-49629</v>
      </c>
      <c r="G14" s="61" t="s">
        <v>208</v>
      </c>
      <c r="H14" s="137">
        <f>SUM(H15:H21)</f>
        <v>22570503410</v>
      </c>
      <c r="I14" s="137">
        <f>SUM(I15:I21)</f>
        <v>22382741000</v>
      </c>
      <c r="J14" s="137">
        <f>SUM(J15:J21)</f>
        <v>187762410</v>
      </c>
      <c r="L14" s="50" t="s">
        <v>42</v>
      </c>
      <c r="M14" s="51" t="s">
        <v>43</v>
      </c>
      <c r="N14" s="58" t="s">
        <v>39</v>
      </c>
      <c r="O14" s="59" t="s">
        <v>40</v>
      </c>
      <c r="P14" s="59" t="s">
        <v>41</v>
      </c>
      <c r="Q14" s="249" t="s">
        <v>215</v>
      </c>
      <c r="R14" s="59" t="s">
        <v>176</v>
      </c>
      <c r="S14" s="249" t="s">
        <v>216</v>
      </c>
      <c r="T14" s="60" t="s">
        <v>217</v>
      </c>
      <c r="U14" s="42" t="s">
        <v>3</v>
      </c>
    </row>
    <row r="15" spans="2:21" ht="30" customHeight="1">
      <c r="B15" s="336"/>
      <c r="C15" s="333"/>
      <c r="D15" s="310"/>
      <c r="E15" s="310"/>
      <c r="F15" s="310"/>
      <c r="G15" s="21" t="s">
        <v>38</v>
      </c>
      <c r="H15" s="138">
        <v>3240460520</v>
      </c>
      <c r="I15" s="138">
        <v>3267119000</v>
      </c>
      <c r="J15" s="139">
        <f t="shared" ref="J15:J27" si="2">H15-I15</f>
        <v>-26658480</v>
      </c>
      <c r="L15" s="294" t="s">
        <v>364</v>
      </c>
      <c r="M15" s="295">
        <v>2373460</v>
      </c>
      <c r="N15" s="296">
        <v>514905790</v>
      </c>
      <c r="O15" s="241">
        <v>3702594560</v>
      </c>
      <c r="P15" s="297">
        <v>2373460</v>
      </c>
      <c r="Q15" s="298"/>
      <c r="R15" s="241"/>
      <c r="S15" s="241"/>
      <c r="T15" s="241"/>
      <c r="U15" s="41">
        <f>SUM(N15:T15)</f>
        <v>4219873810</v>
      </c>
    </row>
    <row r="16" spans="2:21" ht="30" customHeight="1">
      <c r="B16" s="336"/>
      <c r="C16" s="334" t="s">
        <v>211</v>
      </c>
      <c r="D16" s="311">
        <v>1194227371</v>
      </c>
      <c r="E16" s="311">
        <v>1194277000</v>
      </c>
      <c r="F16" s="312">
        <f>D16-E16</f>
        <v>-49629</v>
      </c>
      <c r="G16" s="21" t="s">
        <v>220</v>
      </c>
      <c r="H16" s="138">
        <v>18144065550</v>
      </c>
      <c r="I16" s="138">
        <v>18375382000</v>
      </c>
      <c r="J16" s="139">
        <f t="shared" si="2"/>
        <v>-231316450</v>
      </c>
      <c r="L16" s="294" t="s">
        <v>380</v>
      </c>
      <c r="M16" s="41">
        <v>2099400</v>
      </c>
      <c r="N16" s="296">
        <v>425064900</v>
      </c>
      <c r="O16" s="241">
        <v>3193250700</v>
      </c>
      <c r="P16" s="241">
        <v>2099400</v>
      </c>
      <c r="Q16" s="298"/>
      <c r="R16" s="241"/>
      <c r="S16" s="241"/>
      <c r="T16" s="241"/>
      <c r="U16" s="41">
        <f t="shared" ref="U16:U27" si="3">SUM(N16:T16)</f>
        <v>3620415000</v>
      </c>
    </row>
    <row r="17" spans="2:21" ht="42.75">
      <c r="B17" s="336"/>
      <c r="C17" s="334"/>
      <c r="D17" s="311"/>
      <c r="E17" s="311"/>
      <c r="F17" s="312"/>
      <c r="G17" s="21" t="s">
        <v>221</v>
      </c>
      <c r="H17" s="138">
        <v>13661850</v>
      </c>
      <c r="I17" s="138">
        <v>13662000</v>
      </c>
      <c r="J17" s="139">
        <f t="shared" si="2"/>
        <v>-150</v>
      </c>
      <c r="L17" s="294" t="s">
        <v>381</v>
      </c>
      <c r="M17" s="41">
        <v>744840</v>
      </c>
      <c r="N17" s="296">
        <v>284709690</v>
      </c>
      <c r="O17" s="241">
        <v>820524470</v>
      </c>
      <c r="P17" s="241">
        <v>744840</v>
      </c>
      <c r="Q17" s="298"/>
      <c r="R17" s="241"/>
      <c r="S17" s="241"/>
      <c r="T17" s="241"/>
      <c r="U17" s="41">
        <f t="shared" si="3"/>
        <v>1105979000</v>
      </c>
    </row>
    <row r="18" spans="2:21" ht="42.75">
      <c r="B18" s="336"/>
      <c r="C18" s="334" t="s">
        <v>212</v>
      </c>
      <c r="D18" s="311"/>
      <c r="E18" s="311"/>
      <c r="F18" s="312">
        <f t="shared" ref="F18" si="4">D18-E18</f>
        <v>0</v>
      </c>
      <c r="G18" s="21" t="s">
        <v>222</v>
      </c>
      <c r="H18" s="138">
        <v>514576490</v>
      </c>
      <c r="I18" s="138">
        <v>514578000</v>
      </c>
      <c r="J18" s="139">
        <f t="shared" si="2"/>
        <v>-1510</v>
      </c>
      <c r="L18" s="294" t="s">
        <v>367</v>
      </c>
      <c r="M18" s="41">
        <v>1575500</v>
      </c>
      <c r="N18" s="296">
        <v>357635530</v>
      </c>
      <c r="O18" s="241">
        <v>673573970</v>
      </c>
      <c r="P18" s="241">
        <v>1575500</v>
      </c>
      <c r="Q18" s="298">
        <f>10737000+400000000</f>
        <v>410737000</v>
      </c>
      <c r="R18" s="241"/>
      <c r="S18" s="241"/>
      <c r="T18" s="241"/>
      <c r="U18" s="41">
        <f t="shared" si="3"/>
        <v>1443522000</v>
      </c>
    </row>
    <row r="19" spans="2:21" ht="30" customHeight="1">
      <c r="B19" s="336"/>
      <c r="C19" s="334"/>
      <c r="D19" s="311"/>
      <c r="E19" s="311"/>
      <c r="F19" s="312"/>
      <c r="G19" s="21" t="s">
        <v>223</v>
      </c>
      <c r="H19" s="244">
        <v>657739000</v>
      </c>
      <c r="I19" s="244">
        <v>212000000</v>
      </c>
      <c r="J19" s="139">
        <f t="shared" si="2"/>
        <v>445739000</v>
      </c>
      <c r="L19" s="294" t="s">
        <v>368</v>
      </c>
      <c r="M19" s="49">
        <v>1805070</v>
      </c>
      <c r="N19" s="296">
        <v>486609830</v>
      </c>
      <c r="O19" s="241">
        <v>1738397460</v>
      </c>
      <c r="P19" s="241">
        <v>1805070</v>
      </c>
      <c r="Q19" s="298">
        <f>18905640+5000000</f>
        <v>23905640</v>
      </c>
      <c r="R19" s="241"/>
      <c r="S19" s="241"/>
      <c r="T19" s="241"/>
      <c r="U19" s="41">
        <f t="shared" si="3"/>
        <v>2250718000</v>
      </c>
    </row>
    <row r="20" spans="2:21" ht="45.75">
      <c r="B20" s="336"/>
      <c r="C20" s="342" t="s">
        <v>213</v>
      </c>
      <c r="D20" s="310"/>
      <c r="E20" s="310"/>
      <c r="F20" s="312">
        <f t="shared" ref="F20" si="5">D20-E20</f>
        <v>0</v>
      </c>
      <c r="G20" s="245" t="s">
        <v>224</v>
      </c>
      <c r="H20" s="138"/>
      <c r="I20" s="138"/>
      <c r="J20" s="139">
        <f t="shared" si="2"/>
        <v>0</v>
      </c>
      <c r="L20" s="294" t="s">
        <v>382</v>
      </c>
      <c r="M20" s="49">
        <v>323920</v>
      </c>
      <c r="N20" s="296">
        <v>214074940</v>
      </c>
      <c r="O20" s="241">
        <v>706925140</v>
      </c>
      <c r="P20" s="241">
        <v>323920</v>
      </c>
      <c r="Q20" s="298">
        <v>70000000</v>
      </c>
      <c r="R20" s="241"/>
      <c r="S20" s="241"/>
      <c r="T20" s="241"/>
      <c r="U20" s="41">
        <f t="shared" si="3"/>
        <v>991324000</v>
      </c>
    </row>
    <row r="21" spans="2:21" ht="30" customHeight="1">
      <c r="B21" s="337"/>
      <c r="C21" s="342"/>
      <c r="D21" s="321"/>
      <c r="E21" s="321"/>
      <c r="F21" s="312"/>
      <c r="G21" s="243" t="s">
        <v>207</v>
      </c>
      <c r="H21" s="242"/>
      <c r="I21" s="242"/>
      <c r="J21" s="139">
        <f t="shared" si="2"/>
        <v>0</v>
      </c>
      <c r="L21" s="294" t="s">
        <v>386</v>
      </c>
      <c r="M21" s="49">
        <v>1862570</v>
      </c>
      <c r="N21" s="296">
        <v>301720950</v>
      </c>
      <c r="O21" s="241">
        <v>2157480480</v>
      </c>
      <c r="P21" s="241">
        <v>1862570</v>
      </c>
      <c r="Q21" s="298">
        <f>185000</f>
        <v>185000</v>
      </c>
      <c r="R21" s="241">
        <f>212000000+445739000</f>
        <v>657739000</v>
      </c>
      <c r="S21" s="241"/>
      <c r="T21" s="241"/>
      <c r="U21" s="41">
        <f t="shared" si="3"/>
        <v>3118988000</v>
      </c>
    </row>
    <row r="22" spans="2:21" ht="30" customHeight="1">
      <c r="B22" s="313" t="s">
        <v>27</v>
      </c>
      <c r="C22" s="314"/>
      <c r="D22" s="132">
        <v>24291570000</v>
      </c>
      <c r="E22" s="132">
        <v>24262000000</v>
      </c>
      <c r="F22" s="133">
        <f>D22-E22</f>
        <v>29570000</v>
      </c>
      <c r="G22" s="20" t="s">
        <v>28</v>
      </c>
      <c r="H22" s="132"/>
      <c r="I22" s="132"/>
      <c r="J22" s="136">
        <f t="shared" si="2"/>
        <v>0</v>
      </c>
      <c r="L22" s="294" t="s">
        <v>370</v>
      </c>
      <c r="M22" s="49">
        <v>769070</v>
      </c>
      <c r="N22" s="296">
        <v>224884370</v>
      </c>
      <c r="O22" s="241">
        <v>1778440160</v>
      </c>
      <c r="P22" s="241">
        <v>769070</v>
      </c>
      <c r="Q22" s="298">
        <f>3652000+797000</f>
        <v>4449000</v>
      </c>
      <c r="R22" s="241"/>
      <c r="S22" s="241"/>
      <c r="T22" s="241"/>
      <c r="U22" s="41">
        <f t="shared" si="3"/>
        <v>2008542600</v>
      </c>
    </row>
    <row r="23" spans="2:21" ht="30" customHeight="1">
      <c r="B23" s="313" t="s">
        <v>29</v>
      </c>
      <c r="C23" s="314"/>
      <c r="D23" s="132"/>
      <c r="E23" s="132"/>
      <c r="F23" s="133">
        <f>D23-E23</f>
        <v>0</v>
      </c>
      <c r="G23" s="20" t="s">
        <v>30</v>
      </c>
      <c r="H23" s="132"/>
      <c r="I23" s="132"/>
      <c r="J23" s="136">
        <f t="shared" si="2"/>
        <v>0</v>
      </c>
      <c r="L23" s="294" t="s">
        <v>383</v>
      </c>
      <c r="M23" s="49">
        <v>687520</v>
      </c>
      <c r="N23" s="296">
        <v>137704620</v>
      </c>
      <c r="O23" s="241">
        <v>1218541860</v>
      </c>
      <c r="P23" s="241">
        <v>687520</v>
      </c>
      <c r="Q23" s="298"/>
      <c r="R23" s="241"/>
      <c r="S23" s="241"/>
      <c r="T23" s="241"/>
      <c r="U23" s="41">
        <f t="shared" si="3"/>
        <v>1356934000</v>
      </c>
    </row>
    <row r="24" spans="2:21" ht="30" customHeight="1">
      <c r="B24" s="313" t="s">
        <v>1</v>
      </c>
      <c r="C24" s="314"/>
      <c r="D24" s="132"/>
      <c r="E24" s="132"/>
      <c r="F24" s="133">
        <f>D24-E24</f>
        <v>0</v>
      </c>
      <c r="G24" s="20" t="s">
        <v>31</v>
      </c>
      <c r="H24" s="132"/>
      <c r="I24" s="132"/>
      <c r="J24" s="136">
        <f t="shared" si="2"/>
        <v>0</v>
      </c>
      <c r="L24" s="294" t="s">
        <v>384</v>
      </c>
      <c r="M24" s="49">
        <v>852750</v>
      </c>
      <c r="N24" s="296">
        <v>171525690</v>
      </c>
      <c r="O24" s="241">
        <v>1752681710</v>
      </c>
      <c r="P24" s="241">
        <v>852750</v>
      </c>
      <c r="Q24" s="298">
        <f>5299850</f>
        <v>5299850</v>
      </c>
      <c r="R24" s="241"/>
      <c r="S24" s="241"/>
      <c r="T24" s="241"/>
      <c r="U24" s="41">
        <f t="shared" si="3"/>
        <v>1930360000</v>
      </c>
    </row>
    <row r="25" spans="2:21" ht="30" customHeight="1">
      <c r="B25" s="313" t="s">
        <v>32</v>
      </c>
      <c r="C25" s="314"/>
      <c r="D25" s="132">
        <v>36828653</v>
      </c>
      <c r="E25" s="132">
        <v>36825000</v>
      </c>
      <c r="F25" s="133">
        <f>D25-E25</f>
        <v>3653</v>
      </c>
      <c r="G25" s="20" t="s">
        <v>33</v>
      </c>
      <c r="H25" s="132"/>
      <c r="I25" s="132"/>
      <c r="J25" s="136">
        <f t="shared" si="2"/>
        <v>0</v>
      </c>
      <c r="L25" s="294" t="s">
        <v>385</v>
      </c>
      <c r="M25" s="49">
        <v>313620</v>
      </c>
      <c r="N25" s="296">
        <v>68159860</v>
      </c>
      <c r="O25" s="241">
        <v>183640520</v>
      </c>
      <c r="P25" s="241">
        <v>313620</v>
      </c>
      <c r="Q25" s="298"/>
      <c r="R25" s="241"/>
      <c r="S25" s="241"/>
      <c r="T25" s="241"/>
      <c r="U25" s="41">
        <f t="shared" si="3"/>
        <v>252114000</v>
      </c>
    </row>
    <row r="26" spans="2:21" ht="30" customHeight="1">
      <c r="B26" s="313" t="s">
        <v>34</v>
      </c>
      <c r="C26" s="314"/>
      <c r="D26" s="309">
        <v>66223611</v>
      </c>
      <c r="E26" s="309">
        <v>71344000</v>
      </c>
      <c r="F26" s="322">
        <f>D26-E26</f>
        <v>-5120389</v>
      </c>
      <c r="G26" s="20" t="s">
        <v>35</v>
      </c>
      <c r="H26" s="132"/>
      <c r="I26" s="132">
        <v>13000000</v>
      </c>
      <c r="J26" s="136">
        <f t="shared" si="2"/>
        <v>-13000000</v>
      </c>
      <c r="L26" s="294" t="s">
        <v>374</v>
      </c>
      <c r="M26" s="49">
        <v>254130</v>
      </c>
      <c r="N26" s="296">
        <v>53464350</v>
      </c>
      <c r="O26" s="241">
        <v>218014520</v>
      </c>
      <c r="P26" s="241">
        <v>254130</v>
      </c>
      <c r="Q26" s="298"/>
      <c r="R26" s="241"/>
      <c r="S26" s="241"/>
      <c r="T26" s="241"/>
      <c r="U26" s="41">
        <f t="shared" si="3"/>
        <v>271733000</v>
      </c>
    </row>
    <row r="27" spans="2:21" ht="30" customHeight="1">
      <c r="B27" s="313"/>
      <c r="C27" s="314"/>
      <c r="D27" s="321"/>
      <c r="E27" s="321"/>
      <c r="F27" s="323"/>
      <c r="G27" s="20" t="s">
        <v>36</v>
      </c>
      <c r="H27" s="132"/>
      <c r="I27" s="132">
        <v>602102000</v>
      </c>
      <c r="J27" s="136">
        <f t="shared" si="2"/>
        <v>-602102000</v>
      </c>
      <c r="L27" s="294"/>
      <c r="M27" s="140"/>
      <c r="N27" s="40"/>
      <c r="O27" s="37"/>
      <c r="P27" s="37"/>
      <c r="Q27" s="37"/>
      <c r="R27" s="37"/>
      <c r="S27" s="37"/>
      <c r="T27" s="37"/>
      <c r="U27" s="41">
        <f t="shared" si="3"/>
        <v>0</v>
      </c>
    </row>
    <row r="28" spans="2:21" ht="30" customHeight="1" thickBot="1">
      <c r="B28" s="340" t="s">
        <v>37</v>
      </c>
      <c r="C28" s="341"/>
      <c r="D28" s="247">
        <f>D9+D10+D11+D12+D13+D14+D22+D23+D24+D25+D26</f>
        <v>31414829312</v>
      </c>
      <c r="E28" s="247">
        <f>E9+E10+E11+E12+E13+E14+E22+E23+E24+E25+E26</f>
        <v>31390000000</v>
      </c>
      <c r="F28" s="248">
        <f>F9+F10+F11+F12+F13+F14+F22+F23+F24+F25+F26</f>
        <v>24829312</v>
      </c>
      <c r="G28" s="23" t="s">
        <v>37</v>
      </c>
      <c r="H28" s="134">
        <f>H9+H10+H11+H12+H13+H14+H22+H23+H24+H25+H26+H27</f>
        <v>29729052511</v>
      </c>
      <c r="I28" s="134">
        <f>I9+I10+I11+I12+I13+I14+I22+I23+I24+I25+I26+I27</f>
        <v>31390000000</v>
      </c>
      <c r="J28" s="134">
        <f>J9+J10+J11+J12+J13+J14+J22+J23+J24+J25+J26+J27</f>
        <v>-1660947489</v>
      </c>
      <c r="L28" s="48" t="s">
        <v>44</v>
      </c>
      <c r="M28" s="49">
        <f t="shared" ref="M28:T28" si="6">SUM(M15:M27)</f>
        <v>13661850</v>
      </c>
      <c r="N28" s="46">
        <f t="shared" si="6"/>
        <v>3240460520</v>
      </c>
      <c r="O28" s="47">
        <f t="shared" si="6"/>
        <v>18144065550</v>
      </c>
      <c r="P28" s="47">
        <f t="shared" si="6"/>
        <v>13661850</v>
      </c>
      <c r="Q28" s="47">
        <f t="shared" si="6"/>
        <v>514576490</v>
      </c>
      <c r="R28" s="47">
        <f t="shared" si="6"/>
        <v>657739000</v>
      </c>
      <c r="S28" s="47">
        <f t="shared" si="6"/>
        <v>0</v>
      </c>
      <c r="T28" s="47">
        <f t="shared" si="6"/>
        <v>0</v>
      </c>
      <c r="U28" s="43">
        <f>SUM(U15:U27)</f>
        <v>22570503410</v>
      </c>
    </row>
    <row r="29" spans="2:21" ht="23.25" customHeight="1" thickTop="1">
      <c r="M29" s="171" t="e">
        <f>EXACT(M28,#REF!)</f>
        <v>#REF!</v>
      </c>
      <c r="P29" s="44" t="b">
        <f>EXACT(M28,P28)</f>
        <v>1</v>
      </c>
      <c r="U29" s="44" t="b">
        <f>EXACT(H14,U28)</f>
        <v>1</v>
      </c>
    </row>
  </sheetData>
  <mergeCells count="38">
    <mergeCell ref="D18:D19"/>
    <mergeCell ref="E18:E19"/>
    <mergeCell ref="F18:F19"/>
    <mergeCell ref="C20:C21"/>
    <mergeCell ref="D20:D21"/>
    <mergeCell ref="E20:E21"/>
    <mergeCell ref="F20:F21"/>
    <mergeCell ref="B23:C23"/>
    <mergeCell ref="B24:C24"/>
    <mergeCell ref="B25:C25"/>
    <mergeCell ref="B26:C27"/>
    <mergeCell ref="B28:C28"/>
    <mergeCell ref="B22:C22"/>
    <mergeCell ref="N13:U13"/>
    <mergeCell ref="L12:O12"/>
    <mergeCell ref="D4:E4"/>
    <mergeCell ref="D26:D27"/>
    <mergeCell ref="E26:E27"/>
    <mergeCell ref="F26:F27"/>
    <mergeCell ref="B5:F5"/>
    <mergeCell ref="D14:D15"/>
    <mergeCell ref="E14:E15"/>
    <mergeCell ref="B6:C8"/>
    <mergeCell ref="C14:C15"/>
    <mergeCell ref="C16:C17"/>
    <mergeCell ref="C18:C19"/>
    <mergeCell ref="B14:B21"/>
    <mergeCell ref="B9:C9"/>
    <mergeCell ref="C2:J2"/>
    <mergeCell ref="G5:J5"/>
    <mergeCell ref="F14:F15"/>
    <mergeCell ref="D16:D17"/>
    <mergeCell ref="E16:E17"/>
    <mergeCell ref="F16:F17"/>
    <mergeCell ref="B10:C10"/>
    <mergeCell ref="B11:C11"/>
    <mergeCell ref="B12:C12"/>
    <mergeCell ref="B13:C13"/>
  </mergeCells>
  <phoneticPr fontId="10" type="noConversion"/>
  <pageMargins left="0.23622047244094491" right="0.31496062992125984" top="0.74803149606299213" bottom="0.74803149606299213" header="0.31496062992125984" footer="0.31496062992125984"/>
  <pageSetup paperSize="9" scale="29" orientation="portrait" r:id="rId1"/>
  <colBreaks count="2" manualBreakCount="2">
    <brk id="10" max="27" man="1"/>
    <brk id="21" max="24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71"/>
  <sheetViews>
    <sheetView view="pageBreakPreview" zoomScaleNormal="100" zoomScaleSheetLayoutView="100" workbookViewId="0">
      <selection activeCell="C3" sqref="C3:D3"/>
    </sheetView>
  </sheetViews>
  <sheetFormatPr defaultColWidth="1.75" defaultRowHeight="18" customHeight="1"/>
  <cols>
    <col min="1" max="1" width="3.25" style="67" customWidth="1"/>
    <col min="2" max="2" width="4.75" style="67" customWidth="1"/>
    <col min="3" max="3" width="13.125" style="67" customWidth="1"/>
    <col min="4" max="4" width="12.375" style="67" customWidth="1"/>
    <col min="5" max="5" width="11.5" style="67" customWidth="1"/>
    <col min="6" max="6" width="12.125" style="67" customWidth="1"/>
    <col min="7" max="7" width="42.875" style="67" customWidth="1"/>
    <col min="8" max="8" width="13.5" style="67" customWidth="1"/>
    <col min="9" max="43" width="9.875" style="67" customWidth="1"/>
    <col min="44" max="16384" width="1.75" style="67"/>
  </cols>
  <sheetData>
    <row r="1" spans="1:8" ht="18" customHeight="1">
      <c r="C1" s="256" t="s">
        <v>190</v>
      </c>
    </row>
    <row r="2" spans="1:8" ht="37.5" customHeight="1">
      <c r="A2" s="343" t="s">
        <v>246</v>
      </c>
      <c r="B2" s="343"/>
      <c r="C2" s="343"/>
      <c r="D2" s="343"/>
      <c r="E2" s="343"/>
      <c r="F2" s="343"/>
      <c r="G2" s="343"/>
      <c r="H2" s="343"/>
    </row>
    <row r="3" spans="1:8" ht="24.95" customHeight="1">
      <c r="A3" s="236" t="s">
        <v>55</v>
      </c>
      <c r="B3" s="235"/>
      <c r="C3" s="354" t="s">
        <v>378</v>
      </c>
      <c r="D3" s="355"/>
      <c r="E3" s="100"/>
      <c r="F3" s="100"/>
      <c r="G3" s="68"/>
      <c r="H3" s="99" t="s">
        <v>112</v>
      </c>
    </row>
    <row r="4" spans="1:8" ht="24.95" customHeight="1">
      <c r="A4" s="344" t="s">
        <v>7</v>
      </c>
      <c r="B4" s="345"/>
      <c r="C4" s="346"/>
      <c r="D4" s="347" t="s">
        <v>204</v>
      </c>
      <c r="E4" s="347" t="s">
        <v>113</v>
      </c>
      <c r="F4" s="347" t="s">
        <v>64</v>
      </c>
      <c r="G4" s="347" t="s">
        <v>192</v>
      </c>
      <c r="H4" s="348"/>
    </row>
    <row r="5" spans="1:8" ht="24.95" customHeight="1">
      <c r="A5" s="69" t="s">
        <v>4</v>
      </c>
      <c r="B5" s="69" t="s">
        <v>5</v>
      </c>
      <c r="C5" s="69" t="s">
        <v>6</v>
      </c>
      <c r="D5" s="348"/>
      <c r="E5" s="348"/>
      <c r="F5" s="348"/>
      <c r="G5" s="348"/>
      <c r="H5" s="348"/>
    </row>
    <row r="6" spans="1:8" ht="24.95" customHeight="1">
      <c r="A6" s="350" t="s">
        <v>65</v>
      </c>
      <c r="B6" s="350"/>
      <c r="C6" s="350"/>
      <c r="D6" s="71">
        <f>D7+D15</f>
        <v>5508887679</v>
      </c>
      <c r="E6" s="71">
        <f>E7+E15</f>
        <v>5508862000</v>
      </c>
      <c r="F6" s="72">
        <f t="shared" ref="F6:F19" si="0">D6-E6</f>
        <v>25679</v>
      </c>
      <c r="G6" s="73"/>
      <c r="H6" s="74"/>
    </row>
    <row r="7" spans="1:8" ht="24.95" customHeight="1">
      <c r="A7" s="75"/>
      <c r="B7" s="349" t="s">
        <v>66</v>
      </c>
      <c r="C7" s="349"/>
      <c r="D7" s="237">
        <f>D8+D9+D10+D11+D14+D12+D13</f>
        <v>5508887679</v>
      </c>
      <c r="E7" s="237">
        <f>E8+E9+E10+E11+E14+E12+E13</f>
        <v>5508862000</v>
      </c>
      <c r="F7" s="78">
        <f t="shared" si="0"/>
        <v>25679</v>
      </c>
      <c r="G7" s="79"/>
      <c r="H7" s="80"/>
    </row>
    <row r="8" spans="1:8" ht="24.95" customHeight="1">
      <c r="A8" s="81"/>
      <c r="B8" s="75"/>
      <c r="C8" s="75" t="s">
        <v>67</v>
      </c>
      <c r="D8" s="82">
        <v>0</v>
      </c>
      <c r="E8" s="82">
        <v>0</v>
      </c>
      <c r="F8" s="83">
        <f t="shared" si="0"/>
        <v>0</v>
      </c>
      <c r="G8" s="84"/>
      <c r="H8" s="85"/>
    </row>
    <row r="9" spans="1:8" ht="24.95" customHeight="1">
      <c r="A9" s="81"/>
      <c r="B9" s="81"/>
      <c r="C9" s="172" t="s">
        <v>68</v>
      </c>
      <c r="D9" s="173">
        <v>0</v>
      </c>
      <c r="E9" s="173">
        <v>0</v>
      </c>
      <c r="F9" s="174">
        <f t="shared" si="0"/>
        <v>0</v>
      </c>
      <c r="G9" s="175"/>
      <c r="H9" s="176"/>
    </row>
    <row r="10" spans="1:8" ht="24.95" customHeight="1">
      <c r="A10" s="81"/>
      <c r="B10" s="81"/>
      <c r="C10" s="76" t="s">
        <v>69</v>
      </c>
      <c r="D10" s="77">
        <v>0</v>
      </c>
      <c r="E10" s="77">
        <v>0</v>
      </c>
      <c r="F10" s="78">
        <f t="shared" si="0"/>
        <v>0</v>
      </c>
      <c r="G10" s="181"/>
      <c r="H10" s="80"/>
    </row>
    <row r="11" spans="1:8" ht="24.95" customHeight="1">
      <c r="A11" s="81"/>
      <c r="B11" s="81"/>
      <c r="C11" s="75" t="s">
        <v>193</v>
      </c>
      <c r="D11" s="82">
        <v>1168198359</v>
      </c>
      <c r="E11" s="82">
        <v>1168173000</v>
      </c>
      <c r="F11" s="83">
        <f t="shared" si="0"/>
        <v>25359</v>
      </c>
      <c r="G11" s="270" t="s">
        <v>194</v>
      </c>
      <c r="H11" s="80">
        <v>1168198359</v>
      </c>
    </row>
    <row r="12" spans="1:8" ht="24.95" customHeight="1">
      <c r="A12" s="81"/>
      <c r="B12" s="81"/>
      <c r="C12" s="75" t="s">
        <v>227</v>
      </c>
      <c r="D12" s="82">
        <v>4130750000</v>
      </c>
      <c r="E12" s="82">
        <v>4130750000</v>
      </c>
      <c r="F12" s="83">
        <f t="shared" si="0"/>
        <v>0</v>
      </c>
      <c r="G12" s="269" t="s">
        <v>258</v>
      </c>
      <c r="H12" s="74">
        <v>4130750000</v>
      </c>
    </row>
    <row r="13" spans="1:8" ht="24.95" customHeight="1">
      <c r="A13" s="81"/>
      <c r="B13" s="81"/>
      <c r="C13" s="75" t="s">
        <v>229</v>
      </c>
      <c r="D13" s="82">
        <v>209939320</v>
      </c>
      <c r="E13" s="82">
        <v>209939000</v>
      </c>
      <c r="F13" s="83">
        <f t="shared" si="0"/>
        <v>320</v>
      </c>
      <c r="G13" s="182" t="s">
        <v>259</v>
      </c>
      <c r="H13" s="89">
        <v>209939320</v>
      </c>
    </row>
    <row r="14" spans="1:8" ht="24.95" customHeight="1">
      <c r="A14" s="81"/>
      <c r="B14" s="81"/>
      <c r="C14" s="75" t="s">
        <v>228</v>
      </c>
      <c r="D14" s="82">
        <v>0</v>
      </c>
      <c r="E14" s="82">
        <v>0</v>
      </c>
      <c r="F14" s="83">
        <f t="shared" si="0"/>
        <v>0</v>
      </c>
      <c r="G14" s="183"/>
      <c r="H14" s="98"/>
    </row>
    <row r="15" spans="1:8" ht="24.95" customHeight="1">
      <c r="A15" s="81"/>
      <c r="B15" s="349" t="s">
        <v>70</v>
      </c>
      <c r="C15" s="349"/>
      <c r="D15" s="77">
        <f>D16+D17+D18+D19+D20</f>
        <v>0</v>
      </c>
      <c r="E15" s="77">
        <f>E16+E17+E18+E19+E20</f>
        <v>0</v>
      </c>
      <c r="F15" s="78">
        <f t="shared" si="0"/>
        <v>0</v>
      </c>
      <c r="G15" s="79"/>
      <c r="H15" s="80"/>
    </row>
    <row r="16" spans="1:8" ht="24.95" customHeight="1">
      <c r="A16" s="81"/>
      <c r="B16" s="81"/>
      <c r="C16" s="75" t="s">
        <v>71</v>
      </c>
      <c r="D16" s="82">
        <v>0</v>
      </c>
      <c r="E16" s="82">
        <v>0</v>
      </c>
      <c r="F16" s="83">
        <f t="shared" si="0"/>
        <v>0</v>
      </c>
      <c r="G16" s="90"/>
      <c r="H16" s="91"/>
    </row>
    <row r="17" spans="1:8" ht="24.95" customHeight="1">
      <c r="A17" s="81"/>
      <c r="B17" s="81"/>
      <c r="C17" s="75" t="s">
        <v>72</v>
      </c>
      <c r="D17" s="82">
        <v>0</v>
      </c>
      <c r="E17" s="82">
        <v>0</v>
      </c>
      <c r="F17" s="83">
        <f t="shared" si="0"/>
        <v>0</v>
      </c>
      <c r="G17" s="90"/>
      <c r="H17" s="91"/>
    </row>
    <row r="18" spans="1:8" ht="24.95" customHeight="1">
      <c r="A18" s="81"/>
      <c r="B18" s="81"/>
      <c r="C18" s="76" t="s">
        <v>73</v>
      </c>
      <c r="D18" s="77">
        <v>0</v>
      </c>
      <c r="E18" s="77">
        <v>0</v>
      </c>
      <c r="F18" s="78">
        <f t="shared" si="0"/>
        <v>0</v>
      </c>
      <c r="G18" s="79"/>
      <c r="H18" s="80"/>
    </row>
    <row r="19" spans="1:8" ht="24.95" customHeight="1">
      <c r="A19" s="81"/>
      <c r="B19" s="81"/>
      <c r="C19" s="75" t="s">
        <v>195</v>
      </c>
      <c r="D19" s="82">
        <v>0</v>
      </c>
      <c r="E19" s="82">
        <v>0</v>
      </c>
      <c r="F19" s="83">
        <f t="shared" si="0"/>
        <v>0</v>
      </c>
      <c r="G19" s="90"/>
      <c r="H19" s="91"/>
    </row>
    <row r="20" spans="1:8" ht="24.95" customHeight="1">
      <c r="A20" s="81"/>
      <c r="B20" s="81"/>
      <c r="C20" s="75" t="s">
        <v>74</v>
      </c>
      <c r="D20" s="82">
        <v>0</v>
      </c>
      <c r="E20" s="82">
        <v>0</v>
      </c>
      <c r="F20" s="83">
        <f t="shared" ref="F20:F40" si="1">D20-E20</f>
        <v>0</v>
      </c>
      <c r="G20" s="90"/>
      <c r="H20" s="91"/>
    </row>
    <row r="21" spans="1:8" ht="24.95" customHeight="1">
      <c r="A21" s="349" t="s">
        <v>75</v>
      </c>
      <c r="B21" s="349"/>
      <c r="C21" s="349"/>
      <c r="D21" s="77">
        <f>D22</f>
        <v>0</v>
      </c>
      <c r="E21" s="77">
        <f>E22</f>
        <v>0</v>
      </c>
      <c r="F21" s="78">
        <f t="shared" si="1"/>
        <v>0</v>
      </c>
      <c r="G21" s="79"/>
      <c r="H21" s="80"/>
    </row>
    <row r="22" spans="1:8" ht="24.95" customHeight="1">
      <c r="A22" s="75"/>
      <c r="B22" s="349" t="s">
        <v>76</v>
      </c>
      <c r="C22" s="349"/>
      <c r="D22" s="77">
        <f>D23</f>
        <v>0</v>
      </c>
      <c r="E22" s="77">
        <f>E23</f>
        <v>0</v>
      </c>
      <c r="F22" s="78">
        <f t="shared" si="1"/>
        <v>0</v>
      </c>
      <c r="G22" s="79"/>
      <c r="H22" s="80"/>
    </row>
    <row r="23" spans="1:8" ht="24.95" customHeight="1">
      <c r="A23" s="70"/>
      <c r="B23" s="76"/>
      <c r="C23" s="76" t="s">
        <v>76</v>
      </c>
      <c r="D23" s="77">
        <v>0</v>
      </c>
      <c r="E23" s="77">
        <v>0</v>
      </c>
      <c r="F23" s="78">
        <f t="shared" si="1"/>
        <v>0</v>
      </c>
      <c r="G23" s="253" t="s">
        <v>230</v>
      </c>
      <c r="H23" s="80"/>
    </row>
    <row r="24" spans="1:8" ht="24.95" customHeight="1">
      <c r="A24" s="349" t="s">
        <v>77</v>
      </c>
      <c r="B24" s="349"/>
      <c r="C24" s="349"/>
      <c r="D24" s="77">
        <f>D25</f>
        <v>317091998</v>
      </c>
      <c r="E24" s="77">
        <f>E25</f>
        <v>316692000</v>
      </c>
      <c r="F24" s="78">
        <f t="shared" si="1"/>
        <v>399998</v>
      </c>
      <c r="G24" s="79"/>
      <c r="H24" s="80"/>
    </row>
    <row r="25" spans="1:8" ht="24.95" customHeight="1">
      <c r="A25" s="75"/>
      <c r="B25" s="349" t="s">
        <v>78</v>
      </c>
      <c r="C25" s="349"/>
      <c r="D25" s="77">
        <f>D26+D27+D28+D29</f>
        <v>317091998</v>
      </c>
      <c r="E25" s="77">
        <f>E26+E27+E28+E29</f>
        <v>316692000</v>
      </c>
      <c r="F25" s="78">
        <f t="shared" si="1"/>
        <v>399998</v>
      </c>
      <c r="G25" s="79"/>
      <c r="H25" s="80"/>
    </row>
    <row r="26" spans="1:8" ht="24.95" customHeight="1">
      <c r="A26" s="81"/>
      <c r="B26" s="81"/>
      <c r="C26" s="75" t="s">
        <v>79</v>
      </c>
      <c r="D26" s="82">
        <v>0</v>
      </c>
      <c r="E26" s="82">
        <v>0</v>
      </c>
      <c r="F26" s="83">
        <f t="shared" si="1"/>
        <v>0</v>
      </c>
      <c r="G26" s="93"/>
      <c r="H26" s="91"/>
    </row>
    <row r="27" spans="1:8" ht="24.95" customHeight="1">
      <c r="A27" s="81"/>
      <c r="B27" s="81"/>
      <c r="C27" s="76" t="s">
        <v>80</v>
      </c>
      <c r="D27" s="77">
        <v>0</v>
      </c>
      <c r="E27" s="77">
        <v>0</v>
      </c>
      <c r="F27" s="78">
        <f t="shared" si="1"/>
        <v>0</v>
      </c>
      <c r="G27" s="79"/>
      <c r="H27" s="80"/>
    </row>
    <row r="28" spans="1:8" ht="24.95" customHeight="1">
      <c r="A28" s="81"/>
      <c r="B28" s="81"/>
      <c r="C28" s="76" t="s">
        <v>81</v>
      </c>
      <c r="D28" s="77">
        <v>0</v>
      </c>
      <c r="E28" s="77">
        <v>0</v>
      </c>
      <c r="F28" s="78">
        <f t="shared" si="1"/>
        <v>0</v>
      </c>
      <c r="G28" s="79"/>
      <c r="H28" s="80"/>
    </row>
    <row r="29" spans="1:8" ht="24.95" customHeight="1">
      <c r="A29" s="81"/>
      <c r="B29" s="81"/>
      <c r="C29" s="75" t="s">
        <v>260</v>
      </c>
      <c r="D29" s="82">
        <v>317091998</v>
      </c>
      <c r="E29" s="82">
        <v>316692000</v>
      </c>
      <c r="F29" s="83">
        <f t="shared" si="1"/>
        <v>399998</v>
      </c>
      <c r="G29" s="90" t="s">
        <v>261</v>
      </c>
      <c r="H29" s="91">
        <v>180000000</v>
      </c>
    </row>
    <row r="30" spans="1:8" ht="24.95" customHeight="1">
      <c r="A30" s="81"/>
      <c r="B30" s="81"/>
      <c r="C30" s="81"/>
      <c r="D30" s="86"/>
      <c r="E30" s="86"/>
      <c r="F30" s="87"/>
      <c r="G30" s="92" t="s">
        <v>262</v>
      </c>
      <c r="H30" s="89">
        <v>137091998</v>
      </c>
    </row>
    <row r="31" spans="1:8" ht="24.95" customHeight="1">
      <c r="A31" s="70"/>
      <c r="B31" s="70"/>
      <c r="C31" s="262"/>
      <c r="D31" s="71"/>
      <c r="E31" s="71"/>
      <c r="F31" s="72"/>
      <c r="G31" s="88" t="s">
        <v>263</v>
      </c>
      <c r="H31" s="74">
        <f>SUM(H29:H30)</f>
        <v>317091998</v>
      </c>
    </row>
    <row r="32" spans="1:8" ht="24.95" customHeight="1">
      <c r="A32" s="349" t="s">
        <v>82</v>
      </c>
      <c r="B32" s="349"/>
      <c r="C32" s="349"/>
      <c r="D32" s="77">
        <f>D33</f>
        <v>0</v>
      </c>
      <c r="E32" s="77">
        <f>E33</f>
        <v>0</v>
      </c>
      <c r="F32" s="78">
        <f t="shared" si="1"/>
        <v>0</v>
      </c>
      <c r="G32" s="79"/>
      <c r="H32" s="80"/>
    </row>
    <row r="33" spans="1:8" ht="24.95" customHeight="1">
      <c r="A33" s="75"/>
      <c r="B33" s="349" t="s">
        <v>83</v>
      </c>
      <c r="C33" s="349"/>
      <c r="D33" s="77">
        <f>D34+D35+D36+D37</f>
        <v>0</v>
      </c>
      <c r="E33" s="77">
        <f>E34+E35+E36+E37</f>
        <v>0</v>
      </c>
      <c r="F33" s="78">
        <f t="shared" si="1"/>
        <v>0</v>
      </c>
      <c r="G33" s="79"/>
      <c r="H33" s="80"/>
    </row>
    <row r="34" spans="1:8" ht="24.95" customHeight="1">
      <c r="A34" s="81"/>
      <c r="B34" s="75"/>
      <c r="C34" s="76" t="s">
        <v>66</v>
      </c>
      <c r="D34" s="77">
        <v>0</v>
      </c>
      <c r="E34" s="77">
        <v>0</v>
      </c>
      <c r="F34" s="78">
        <f t="shared" si="1"/>
        <v>0</v>
      </c>
      <c r="G34" s="79"/>
      <c r="H34" s="80"/>
    </row>
    <row r="35" spans="1:8" ht="24.95" customHeight="1">
      <c r="A35" s="81"/>
      <c r="B35" s="81"/>
      <c r="C35" s="76" t="s">
        <v>84</v>
      </c>
      <c r="D35" s="77">
        <v>0</v>
      </c>
      <c r="E35" s="77">
        <v>0</v>
      </c>
      <c r="F35" s="78">
        <f t="shared" si="1"/>
        <v>0</v>
      </c>
      <c r="G35" s="79"/>
      <c r="H35" s="80"/>
    </row>
    <row r="36" spans="1:8" ht="24.95" customHeight="1">
      <c r="A36" s="81"/>
      <c r="B36" s="81"/>
      <c r="C36" s="70" t="s">
        <v>85</v>
      </c>
      <c r="D36" s="71">
        <v>0</v>
      </c>
      <c r="E36" s="71">
        <v>0</v>
      </c>
      <c r="F36" s="72">
        <f t="shared" si="1"/>
        <v>0</v>
      </c>
      <c r="G36" s="73"/>
      <c r="H36" s="74"/>
    </row>
    <row r="37" spans="1:8" ht="24.95" customHeight="1">
      <c r="A37" s="70"/>
      <c r="B37" s="70"/>
      <c r="C37" s="70" t="s">
        <v>86</v>
      </c>
      <c r="D37" s="71">
        <v>0</v>
      </c>
      <c r="E37" s="71">
        <v>0</v>
      </c>
      <c r="F37" s="72">
        <f t="shared" si="1"/>
        <v>0</v>
      </c>
      <c r="G37" s="73"/>
      <c r="H37" s="74"/>
    </row>
    <row r="38" spans="1:8" ht="24.95" customHeight="1">
      <c r="A38" s="349" t="s">
        <v>87</v>
      </c>
      <c r="B38" s="349"/>
      <c r="C38" s="349"/>
      <c r="D38" s="77">
        <f>D39</f>
        <v>1194227371</v>
      </c>
      <c r="E38" s="77">
        <f>E39</f>
        <v>1194277000</v>
      </c>
      <c r="F38" s="78">
        <f t="shared" si="1"/>
        <v>-49629</v>
      </c>
      <c r="G38" s="79"/>
      <c r="H38" s="80"/>
    </row>
    <row r="39" spans="1:8" ht="24.95" customHeight="1">
      <c r="A39" s="75"/>
      <c r="B39" s="349" t="s">
        <v>88</v>
      </c>
      <c r="C39" s="349"/>
      <c r="D39" s="77">
        <f>D40+D41+D42</f>
        <v>1194227371</v>
      </c>
      <c r="E39" s="77">
        <f>E40+E41+E42</f>
        <v>1194277000</v>
      </c>
      <c r="F39" s="78">
        <f t="shared" si="1"/>
        <v>-49629</v>
      </c>
      <c r="G39" s="79"/>
      <c r="H39" s="80"/>
    </row>
    <row r="40" spans="1:8" ht="24.95" customHeight="1">
      <c r="A40" s="81"/>
      <c r="B40" s="75"/>
      <c r="C40" s="75" t="s">
        <v>89</v>
      </c>
      <c r="D40" s="82">
        <v>1194227371</v>
      </c>
      <c r="E40" s="82">
        <v>1194277000</v>
      </c>
      <c r="F40" s="83">
        <f t="shared" si="1"/>
        <v>-49629</v>
      </c>
      <c r="G40" s="94" t="s">
        <v>264</v>
      </c>
      <c r="H40" s="91">
        <v>1194227371</v>
      </c>
    </row>
    <row r="41" spans="1:8" ht="24.95" customHeight="1">
      <c r="A41" s="81"/>
      <c r="B41" s="81"/>
      <c r="C41" s="76" t="s">
        <v>218</v>
      </c>
      <c r="D41" s="77">
        <v>0</v>
      </c>
      <c r="E41" s="77">
        <v>0</v>
      </c>
      <c r="F41" s="78">
        <v>0</v>
      </c>
      <c r="G41" s="250"/>
      <c r="H41" s="80"/>
    </row>
    <row r="42" spans="1:8" ht="24.95" customHeight="1">
      <c r="A42" s="70"/>
      <c r="B42" s="70"/>
      <c r="C42" s="76" t="s">
        <v>219</v>
      </c>
      <c r="D42" s="77">
        <v>0</v>
      </c>
      <c r="E42" s="77">
        <v>0</v>
      </c>
      <c r="F42" s="78">
        <f t="shared" ref="F42:F87" si="2">D42-E42</f>
        <v>0</v>
      </c>
      <c r="G42" s="254" t="s">
        <v>231</v>
      </c>
      <c r="H42" s="80"/>
    </row>
    <row r="43" spans="1:8" ht="24.95" customHeight="1">
      <c r="A43" s="349" t="s">
        <v>90</v>
      </c>
      <c r="B43" s="349"/>
      <c r="C43" s="349"/>
      <c r="D43" s="77">
        <f>D44</f>
        <v>24291570000</v>
      </c>
      <c r="E43" s="77">
        <f>E44</f>
        <v>24262000000</v>
      </c>
      <c r="F43" s="78">
        <f t="shared" si="2"/>
        <v>29570000</v>
      </c>
      <c r="G43" s="79"/>
      <c r="H43" s="80"/>
    </row>
    <row r="44" spans="1:8" ht="24.95" customHeight="1">
      <c r="A44" s="75"/>
      <c r="B44" s="349" t="s">
        <v>91</v>
      </c>
      <c r="C44" s="349"/>
      <c r="D44" s="77">
        <f>D45+D50+D51</f>
        <v>24291570000</v>
      </c>
      <c r="E44" s="77">
        <f>E45+E50+E51</f>
        <v>24262000000</v>
      </c>
      <c r="F44" s="78">
        <f t="shared" si="2"/>
        <v>29570000</v>
      </c>
      <c r="G44" s="79"/>
      <c r="H44" s="80"/>
    </row>
    <row r="45" spans="1:8" ht="24.95" customHeight="1">
      <c r="A45" s="81"/>
      <c r="B45" s="75"/>
      <c r="C45" s="76" t="s">
        <v>92</v>
      </c>
      <c r="D45" s="77">
        <v>24271570000</v>
      </c>
      <c r="E45" s="77">
        <v>24262000000</v>
      </c>
      <c r="F45" s="78">
        <f t="shared" si="2"/>
        <v>9570000</v>
      </c>
      <c r="G45" s="79"/>
      <c r="H45" s="80"/>
    </row>
    <row r="46" spans="1:8" ht="24.95" customHeight="1">
      <c r="A46" s="81"/>
      <c r="B46" s="81"/>
      <c r="C46" s="81"/>
      <c r="D46" s="86"/>
      <c r="E46" s="86"/>
      <c r="F46" s="87"/>
      <c r="G46" s="90" t="s">
        <v>265</v>
      </c>
      <c r="H46" s="89">
        <v>23200000000</v>
      </c>
    </row>
    <row r="47" spans="1:8" ht="24.95" customHeight="1">
      <c r="A47" s="81"/>
      <c r="B47" s="81"/>
      <c r="C47" s="81"/>
      <c r="D47" s="86"/>
      <c r="E47" s="86"/>
      <c r="F47" s="87"/>
      <c r="G47" s="92" t="s">
        <v>266</v>
      </c>
      <c r="H47" s="89">
        <v>1062000000</v>
      </c>
    </row>
    <row r="48" spans="1:8" ht="24.95" customHeight="1">
      <c r="A48" s="81"/>
      <c r="B48" s="81"/>
      <c r="C48" s="81"/>
      <c r="D48" s="86"/>
      <c r="E48" s="86"/>
      <c r="F48" s="87"/>
      <c r="G48" s="92" t="s">
        <v>267</v>
      </c>
      <c r="H48" s="89">
        <v>9570000</v>
      </c>
    </row>
    <row r="49" spans="1:8" ht="24.95" customHeight="1">
      <c r="A49" s="81"/>
      <c r="B49" s="81"/>
      <c r="C49" s="262"/>
      <c r="D49" s="71"/>
      <c r="E49" s="71"/>
      <c r="F49" s="72"/>
      <c r="G49" s="88" t="s">
        <v>263</v>
      </c>
      <c r="H49" s="74">
        <f>SUM(H46:H48)</f>
        <v>24271570000</v>
      </c>
    </row>
    <row r="50" spans="1:8" ht="24.95" customHeight="1">
      <c r="A50" s="81"/>
      <c r="B50" s="81"/>
      <c r="C50" s="70" t="s">
        <v>93</v>
      </c>
      <c r="D50" s="71">
        <v>0</v>
      </c>
      <c r="E50" s="71">
        <v>0</v>
      </c>
      <c r="F50" s="72">
        <f t="shared" si="2"/>
        <v>0</v>
      </c>
      <c r="G50" s="73"/>
      <c r="H50" s="74"/>
    </row>
    <row r="51" spans="1:8" ht="24.95" customHeight="1">
      <c r="A51" s="70"/>
      <c r="B51" s="70"/>
      <c r="C51" s="70" t="s">
        <v>94</v>
      </c>
      <c r="D51" s="71">
        <v>20000000</v>
      </c>
      <c r="E51" s="71">
        <v>0</v>
      </c>
      <c r="F51" s="72">
        <f t="shared" si="2"/>
        <v>20000000</v>
      </c>
      <c r="G51" s="73" t="s">
        <v>268</v>
      </c>
      <c r="H51" s="74">
        <v>20000000</v>
      </c>
    </row>
    <row r="52" spans="1:8" ht="24.95" customHeight="1">
      <c r="A52" s="349" t="s">
        <v>95</v>
      </c>
      <c r="B52" s="349"/>
      <c r="C52" s="349"/>
      <c r="D52" s="77">
        <f>D53</f>
        <v>0</v>
      </c>
      <c r="E52" s="77">
        <f>E53</f>
        <v>0</v>
      </c>
      <c r="F52" s="78">
        <f t="shared" si="2"/>
        <v>0</v>
      </c>
      <c r="G52" s="79"/>
      <c r="H52" s="80"/>
    </row>
    <row r="53" spans="1:8" ht="24.95" customHeight="1">
      <c r="A53" s="75"/>
      <c r="B53" s="349" t="s">
        <v>96</v>
      </c>
      <c r="C53" s="349"/>
      <c r="D53" s="77">
        <f>D54+D56+D55</f>
        <v>0</v>
      </c>
      <c r="E53" s="77">
        <f>E54+E56</f>
        <v>0</v>
      </c>
      <c r="F53" s="78">
        <f t="shared" si="2"/>
        <v>0</v>
      </c>
      <c r="G53" s="79"/>
      <c r="H53" s="80"/>
    </row>
    <row r="54" spans="1:8" ht="24.95" customHeight="1">
      <c r="A54" s="81"/>
      <c r="B54" s="75"/>
      <c r="C54" s="76" t="s">
        <v>97</v>
      </c>
      <c r="D54" s="77">
        <v>0</v>
      </c>
      <c r="E54" s="77">
        <v>0</v>
      </c>
      <c r="F54" s="78">
        <f t="shared" si="2"/>
        <v>0</v>
      </c>
      <c r="G54" s="79"/>
      <c r="H54" s="80"/>
    </row>
    <row r="55" spans="1:8" ht="24.95" customHeight="1">
      <c r="A55" s="81"/>
      <c r="B55" s="81"/>
      <c r="C55" s="251" t="s">
        <v>98</v>
      </c>
      <c r="D55" s="77">
        <v>0</v>
      </c>
      <c r="E55" s="77">
        <v>0</v>
      </c>
      <c r="F55" s="78">
        <f t="shared" ref="F55" si="3">D55-E55</f>
        <v>0</v>
      </c>
      <c r="G55" s="73"/>
      <c r="H55" s="74"/>
    </row>
    <row r="56" spans="1:8" ht="24.95" customHeight="1">
      <c r="A56" s="70"/>
      <c r="B56" s="70"/>
      <c r="C56" s="76" t="s">
        <v>232</v>
      </c>
      <c r="D56" s="77">
        <v>0</v>
      </c>
      <c r="E56" s="77">
        <v>0</v>
      </c>
      <c r="F56" s="78">
        <f t="shared" si="2"/>
        <v>0</v>
      </c>
      <c r="G56" s="254" t="s">
        <v>234</v>
      </c>
      <c r="H56" s="74"/>
    </row>
    <row r="57" spans="1:8" ht="24.95" customHeight="1">
      <c r="A57" s="349" t="s">
        <v>99</v>
      </c>
      <c r="B57" s="349"/>
      <c r="C57" s="349"/>
      <c r="D57" s="77">
        <f>D58+D60+D65</f>
        <v>103052264</v>
      </c>
      <c r="E57" s="77">
        <f>E58+E60+E65</f>
        <v>108169000</v>
      </c>
      <c r="F57" s="78">
        <f t="shared" si="2"/>
        <v>-5116736</v>
      </c>
      <c r="G57" s="79"/>
      <c r="H57" s="80"/>
    </row>
    <row r="58" spans="1:8" ht="24.95" customHeight="1">
      <c r="A58" s="75"/>
      <c r="B58" s="349" t="s">
        <v>100</v>
      </c>
      <c r="C58" s="349"/>
      <c r="D58" s="77">
        <f>D59</f>
        <v>0</v>
      </c>
      <c r="E58" s="77">
        <f>E59</f>
        <v>0</v>
      </c>
      <c r="F58" s="78">
        <f t="shared" si="2"/>
        <v>0</v>
      </c>
      <c r="G58" s="79"/>
      <c r="H58" s="80"/>
    </row>
    <row r="59" spans="1:8" ht="24.95" customHeight="1">
      <c r="A59" s="81"/>
      <c r="B59" s="76"/>
      <c r="C59" s="76" t="s">
        <v>101</v>
      </c>
      <c r="D59" s="77">
        <v>0</v>
      </c>
      <c r="E59" s="77">
        <v>0</v>
      </c>
      <c r="F59" s="78">
        <f t="shared" si="2"/>
        <v>0</v>
      </c>
      <c r="G59" s="79"/>
      <c r="H59" s="80"/>
    </row>
    <row r="60" spans="1:8" ht="24.95" customHeight="1">
      <c r="A60" s="81"/>
      <c r="B60" s="349" t="s">
        <v>102</v>
      </c>
      <c r="C60" s="349"/>
      <c r="D60" s="77">
        <f>D61+D62+D63+D64</f>
        <v>36828653</v>
      </c>
      <c r="E60" s="77">
        <f>E61+E62+E63+E64</f>
        <v>36825000</v>
      </c>
      <c r="F60" s="78">
        <f t="shared" si="2"/>
        <v>3653</v>
      </c>
      <c r="G60" s="79"/>
      <c r="H60" s="80"/>
    </row>
    <row r="61" spans="1:8" ht="24.95" customHeight="1">
      <c r="A61" s="81"/>
      <c r="B61" s="75"/>
      <c r="C61" s="75" t="s">
        <v>103</v>
      </c>
      <c r="D61" s="82">
        <v>36828653</v>
      </c>
      <c r="E61" s="82">
        <v>36825000</v>
      </c>
      <c r="F61" s="83">
        <f t="shared" si="2"/>
        <v>3653</v>
      </c>
      <c r="G61" s="184" t="s">
        <v>269</v>
      </c>
      <c r="H61" s="89">
        <v>36828653</v>
      </c>
    </row>
    <row r="62" spans="1:8" ht="24.95" customHeight="1">
      <c r="A62" s="81"/>
      <c r="B62" s="81"/>
      <c r="C62" s="76" t="s">
        <v>104</v>
      </c>
      <c r="D62" s="77">
        <v>0</v>
      </c>
      <c r="E62" s="77">
        <v>0</v>
      </c>
      <c r="F62" s="78">
        <f t="shared" si="2"/>
        <v>0</v>
      </c>
      <c r="G62" s="185"/>
      <c r="H62" s="80"/>
    </row>
    <row r="63" spans="1:8" ht="24.95" customHeight="1">
      <c r="A63" s="81"/>
      <c r="B63" s="81"/>
      <c r="C63" s="76" t="s">
        <v>105</v>
      </c>
      <c r="D63" s="77">
        <v>0</v>
      </c>
      <c r="E63" s="77">
        <v>0</v>
      </c>
      <c r="F63" s="78">
        <f t="shared" si="2"/>
        <v>0</v>
      </c>
      <c r="G63" s="185"/>
      <c r="H63" s="80"/>
    </row>
    <row r="64" spans="1:8" ht="24.95" customHeight="1">
      <c r="A64" s="81"/>
      <c r="B64" s="70"/>
      <c r="C64" s="76" t="s">
        <v>106</v>
      </c>
      <c r="D64" s="77">
        <v>0</v>
      </c>
      <c r="E64" s="77">
        <v>0</v>
      </c>
      <c r="F64" s="78">
        <f t="shared" si="2"/>
        <v>0</v>
      </c>
      <c r="G64" s="185"/>
      <c r="H64" s="80"/>
    </row>
    <row r="65" spans="1:8" ht="24.95" customHeight="1">
      <c r="A65" s="81"/>
      <c r="B65" s="350" t="s">
        <v>107</v>
      </c>
      <c r="C65" s="350"/>
      <c r="D65" s="238">
        <f>D66+D85+D86+D72</f>
        <v>66223611</v>
      </c>
      <c r="E65" s="238">
        <f>E66+E72+E85+E86</f>
        <v>71344000</v>
      </c>
      <c r="F65" s="72">
        <f t="shared" si="2"/>
        <v>-5120389</v>
      </c>
      <c r="G65" s="186"/>
      <c r="H65" s="74"/>
    </row>
    <row r="66" spans="1:8" ht="24.95" customHeight="1">
      <c r="A66" s="81"/>
      <c r="B66" s="75"/>
      <c r="C66" s="75" t="s">
        <v>108</v>
      </c>
      <c r="D66" s="82">
        <v>52561761</v>
      </c>
      <c r="E66" s="82">
        <f>45931000+11751000</f>
        <v>57682000</v>
      </c>
      <c r="F66" s="83">
        <f>D66-E66</f>
        <v>-5120239</v>
      </c>
      <c r="G66" s="187" t="s">
        <v>379</v>
      </c>
      <c r="H66" s="91">
        <v>11750280</v>
      </c>
    </row>
    <row r="67" spans="1:8" ht="24.95" customHeight="1">
      <c r="A67" s="81"/>
      <c r="B67" s="81"/>
      <c r="C67" s="81"/>
      <c r="D67" s="86"/>
      <c r="E67" s="86"/>
      <c r="F67" s="87"/>
      <c r="G67" s="188" t="s">
        <v>270</v>
      </c>
      <c r="H67" s="89">
        <v>13308202</v>
      </c>
    </row>
    <row r="68" spans="1:8" ht="32.25" customHeight="1">
      <c r="A68" s="81"/>
      <c r="B68" s="81"/>
      <c r="C68" s="81"/>
      <c r="D68" s="86"/>
      <c r="E68" s="86"/>
      <c r="F68" s="87"/>
      <c r="G68" s="188" t="s">
        <v>272</v>
      </c>
      <c r="H68" s="89">
        <v>10944000</v>
      </c>
    </row>
    <row r="69" spans="1:8" ht="32.25" customHeight="1">
      <c r="A69" s="81"/>
      <c r="B69" s="81"/>
      <c r="C69" s="81"/>
      <c r="D69" s="86"/>
      <c r="E69" s="86"/>
      <c r="F69" s="87"/>
      <c r="G69" s="188" t="s">
        <v>271</v>
      </c>
      <c r="H69" s="89">
        <v>2530000</v>
      </c>
    </row>
    <row r="70" spans="1:8" ht="24.95" customHeight="1">
      <c r="A70" s="81"/>
      <c r="B70" s="81"/>
      <c r="C70" s="81"/>
      <c r="D70" s="86"/>
      <c r="E70" s="86"/>
      <c r="F70" s="87"/>
      <c r="G70" s="188" t="s">
        <v>376</v>
      </c>
      <c r="H70" s="89">
        <v>14029279</v>
      </c>
    </row>
    <row r="71" spans="1:8" ht="24.95" customHeight="1">
      <c r="A71" s="81"/>
      <c r="B71" s="189"/>
      <c r="C71" s="177"/>
      <c r="D71" s="178"/>
      <c r="E71" s="178"/>
      <c r="F71" s="179"/>
      <c r="G71" s="190" t="s">
        <v>3</v>
      </c>
      <c r="H71" s="180">
        <f>SUM(H66:H70)</f>
        <v>52561761</v>
      </c>
    </row>
    <row r="72" spans="1:8" ht="24.95" customHeight="1">
      <c r="A72" s="81"/>
      <c r="B72" s="81"/>
      <c r="C72" s="255" t="s">
        <v>233</v>
      </c>
      <c r="D72" s="82">
        <v>13661850</v>
      </c>
      <c r="E72" s="82">
        <v>13662000</v>
      </c>
      <c r="F72" s="83">
        <f>D72-E72</f>
        <v>-150</v>
      </c>
      <c r="G72" s="187" t="s">
        <v>284</v>
      </c>
      <c r="H72" s="91">
        <v>2373460</v>
      </c>
    </row>
    <row r="73" spans="1:8" ht="20.100000000000001" customHeight="1">
      <c r="A73" s="81"/>
      <c r="B73" s="81"/>
      <c r="C73" s="271"/>
      <c r="D73" s="272"/>
      <c r="E73" s="272"/>
      <c r="F73" s="273"/>
      <c r="G73" s="188" t="s">
        <v>273</v>
      </c>
      <c r="H73" s="89">
        <v>2099400</v>
      </c>
    </row>
    <row r="74" spans="1:8" ht="20.100000000000001" customHeight="1">
      <c r="A74" s="81"/>
      <c r="B74" s="81"/>
      <c r="C74" s="271"/>
      <c r="D74" s="272"/>
      <c r="E74" s="272"/>
      <c r="F74" s="273"/>
      <c r="G74" s="188" t="s">
        <v>274</v>
      </c>
      <c r="H74" s="89">
        <v>744840</v>
      </c>
    </row>
    <row r="75" spans="1:8" ht="20.100000000000001" customHeight="1">
      <c r="A75" s="81"/>
      <c r="B75" s="81"/>
      <c r="C75" s="271"/>
      <c r="D75" s="272"/>
      <c r="E75" s="272"/>
      <c r="F75" s="273"/>
      <c r="G75" s="188" t="s">
        <v>275</v>
      </c>
      <c r="H75" s="89">
        <v>1575500</v>
      </c>
    </row>
    <row r="76" spans="1:8" ht="20.100000000000001" customHeight="1">
      <c r="A76" s="81"/>
      <c r="B76" s="81"/>
      <c r="C76" s="271"/>
      <c r="D76" s="272"/>
      <c r="E76" s="272"/>
      <c r="F76" s="273"/>
      <c r="G76" s="188" t="s">
        <v>276</v>
      </c>
      <c r="H76" s="89">
        <v>1805070</v>
      </c>
    </row>
    <row r="77" spans="1:8" ht="20.100000000000001" customHeight="1">
      <c r="A77" s="81"/>
      <c r="B77" s="81"/>
      <c r="C77" s="271"/>
      <c r="D77" s="272"/>
      <c r="E77" s="272"/>
      <c r="F77" s="273"/>
      <c r="G77" s="188" t="s">
        <v>277</v>
      </c>
      <c r="H77" s="89">
        <v>323920</v>
      </c>
    </row>
    <row r="78" spans="1:8" ht="20.100000000000001" customHeight="1">
      <c r="A78" s="81"/>
      <c r="B78" s="81"/>
      <c r="C78" s="271"/>
      <c r="D78" s="272"/>
      <c r="E78" s="272"/>
      <c r="F78" s="273"/>
      <c r="G78" s="188" t="s">
        <v>278</v>
      </c>
      <c r="H78" s="89">
        <v>1862570</v>
      </c>
    </row>
    <row r="79" spans="1:8" ht="20.100000000000001" customHeight="1">
      <c r="A79" s="81"/>
      <c r="B79" s="81"/>
      <c r="C79" s="271"/>
      <c r="D79" s="272"/>
      <c r="E79" s="272"/>
      <c r="F79" s="273"/>
      <c r="G79" s="188" t="s">
        <v>279</v>
      </c>
      <c r="H79" s="89">
        <v>769070</v>
      </c>
    </row>
    <row r="80" spans="1:8" ht="20.100000000000001" customHeight="1">
      <c r="A80" s="81"/>
      <c r="B80" s="81"/>
      <c r="C80" s="271"/>
      <c r="D80" s="272"/>
      <c r="E80" s="272"/>
      <c r="F80" s="273"/>
      <c r="G80" s="188" t="s">
        <v>280</v>
      </c>
      <c r="H80" s="89">
        <v>687520</v>
      </c>
    </row>
    <row r="81" spans="1:8" ht="20.100000000000001" customHeight="1">
      <c r="A81" s="81"/>
      <c r="B81" s="81"/>
      <c r="C81" s="271"/>
      <c r="D81" s="272"/>
      <c r="E81" s="272"/>
      <c r="F81" s="273"/>
      <c r="G81" s="188" t="s">
        <v>281</v>
      </c>
      <c r="H81" s="89">
        <v>852750</v>
      </c>
    </row>
    <row r="82" spans="1:8" ht="20.100000000000001" customHeight="1">
      <c r="A82" s="81"/>
      <c r="B82" s="81"/>
      <c r="C82" s="271"/>
      <c r="D82" s="272"/>
      <c r="E82" s="272"/>
      <c r="F82" s="273"/>
      <c r="G82" s="188" t="s">
        <v>282</v>
      </c>
      <c r="H82" s="89">
        <v>313620</v>
      </c>
    </row>
    <row r="83" spans="1:8" ht="20.100000000000001" customHeight="1">
      <c r="A83" s="81"/>
      <c r="B83" s="81"/>
      <c r="C83" s="81"/>
      <c r="D83" s="272"/>
      <c r="E83" s="272"/>
      <c r="F83" s="273"/>
      <c r="G83" s="188" t="s">
        <v>283</v>
      </c>
      <c r="H83" s="89">
        <v>254130</v>
      </c>
    </row>
    <row r="84" spans="1:8" ht="24.95" customHeight="1">
      <c r="A84" s="81"/>
      <c r="B84" s="189"/>
      <c r="C84" s="177"/>
      <c r="D84" s="178"/>
      <c r="E84" s="178"/>
      <c r="F84" s="179"/>
      <c r="G84" s="190" t="s">
        <v>3</v>
      </c>
      <c r="H84" s="180">
        <f>SUM(H72:H83)</f>
        <v>13661850</v>
      </c>
    </row>
    <row r="85" spans="1:8" ht="24.95" customHeight="1">
      <c r="A85" s="81"/>
      <c r="B85" s="81"/>
      <c r="C85" s="70" t="s">
        <v>109</v>
      </c>
      <c r="D85" s="71">
        <v>0</v>
      </c>
      <c r="E85" s="71">
        <v>0</v>
      </c>
      <c r="F85" s="72">
        <f t="shared" si="2"/>
        <v>0</v>
      </c>
      <c r="G85" s="191"/>
      <c r="H85" s="74"/>
    </row>
    <row r="86" spans="1:8" ht="24.95" customHeight="1">
      <c r="A86" s="70"/>
      <c r="B86" s="70"/>
      <c r="C86" s="76" t="s">
        <v>110</v>
      </c>
      <c r="D86" s="77">
        <v>0</v>
      </c>
      <c r="E86" s="77">
        <v>0</v>
      </c>
      <c r="F86" s="78">
        <f t="shared" si="2"/>
        <v>0</v>
      </c>
      <c r="G86" s="192"/>
      <c r="H86" s="80"/>
    </row>
    <row r="87" spans="1:8" ht="24.95" customHeight="1">
      <c r="A87" s="351" t="s">
        <v>111</v>
      </c>
      <c r="B87" s="352"/>
      <c r="C87" s="353"/>
      <c r="D87" s="95">
        <f>D57+D52+D43+D38+D32+D24+D21+D6</f>
        <v>31414829312</v>
      </c>
      <c r="E87" s="95">
        <f>E57+E52+E43+E38+E32+E24+E21+E6</f>
        <v>31390000000</v>
      </c>
      <c r="F87" s="193">
        <f t="shared" si="2"/>
        <v>24829312</v>
      </c>
      <c r="G87" s="194"/>
      <c r="H87" s="96"/>
    </row>
    <row r="88" spans="1:8" ht="24.95" customHeight="1">
      <c r="A88" s="68"/>
      <c r="B88" s="68"/>
      <c r="C88" s="68"/>
      <c r="D88" s="68"/>
      <c r="E88" s="68"/>
      <c r="F88" s="68"/>
      <c r="G88" s="68"/>
      <c r="H88" s="97"/>
    </row>
    <row r="89" spans="1:8" ht="24.95" customHeight="1">
      <c r="A89" s="68"/>
      <c r="B89" s="68"/>
      <c r="C89" s="68"/>
      <c r="D89" s="68"/>
      <c r="E89" s="68"/>
      <c r="F89" s="68"/>
      <c r="G89" s="68"/>
      <c r="H89" s="68"/>
    </row>
    <row r="90" spans="1:8" ht="24.95" customHeight="1">
      <c r="A90" s="68"/>
      <c r="B90" s="68"/>
      <c r="C90" s="68"/>
      <c r="D90" s="68"/>
      <c r="E90" s="68"/>
      <c r="F90" s="68"/>
      <c r="G90" s="68"/>
      <c r="H90" s="97"/>
    </row>
    <row r="91" spans="1:8" ht="24.95" customHeight="1">
      <c r="A91" s="68"/>
      <c r="B91" s="68"/>
      <c r="C91" s="68"/>
      <c r="D91" s="68"/>
      <c r="E91" s="68"/>
      <c r="F91" s="68"/>
      <c r="G91" s="68"/>
      <c r="H91" s="68"/>
    </row>
    <row r="92" spans="1:8" ht="24.95" customHeight="1">
      <c r="A92" s="68"/>
      <c r="B92" s="68"/>
      <c r="C92" s="68"/>
      <c r="D92" s="68"/>
      <c r="E92" s="68"/>
      <c r="F92" s="68"/>
      <c r="G92" s="68"/>
      <c r="H92" s="68"/>
    </row>
    <row r="93" spans="1:8" ht="24.95" customHeight="1">
      <c r="A93" s="68"/>
      <c r="B93" s="68"/>
      <c r="C93" s="68"/>
      <c r="D93" s="68"/>
      <c r="E93" s="68"/>
      <c r="F93" s="68"/>
      <c r="G93" s="68"/>
      <c r="H93" s="68"/>
    </row>
    <row r="94" spans="1:8" ht="24.95" customHeight="1">
      <c r="A94" s="68"/>
      <c r="B94" s="68"/>
      <c r="C94" s="68"/>
      <c r="D94" s="68"/>
      <c r="E94" s="68"/>
      <c r="F94" s="68"/>
      <c r="G94" s="68"/>
      <c r="H94" s="68"/>
    </row>
    <row r="95" spans="1:8" ht="24.95" customHeight="1">
      <c r="A95" s="68"/>
      <c r="B95" s="68"/>
      <c r="C95" s="68"/>
      <c r="D95" s="68"/>
      <c r="E95" s="68"/>
      <c r="F95" s="68"/>
      <c r="G95" s="68"/>
      <c r="H95" s="68"/>
    </row>
    <row r="96" spans="1:8" ht="24.95" customHeight="1">
      <c r="A96" s="68"/>
      <c r="B96" s="68"/>
      <c r="C96" s="68"/>
      <c r="D96" s="68"/>
      <c r="E96" s="68"/>
      <c r="F96" s="68"/>
      <c r="G96" s="68"/>
      <c r="H96" s="68"/>
    </row>
    <row r="97" spans="1:8" ht="24.95" customHeight="1">
      <c r="A97" s="68"/>
      <c r="B97" s="68"/>
      <c r="C97" s="68"/>
      <c r="D97" s="68"/>
      <c r="E97" s="68"/>
      <c r="F97" s="68"/>
      <c r="G97" s="68"/>
      <c r="H97" s="68"/>
    </row>
    <row r="98" spans="1:8" ht="24.95" customHeight="1">
      <c r="A98" s="68"/>
      <c r="B98" s="68"/>
      <c r="C98" s="68"/>
      <c r="D98" s="68"/>
      <c r="E98" s="68"/>
      <c r="F98" s="68"/>
      <c r="G98" s="68"/>
      <c r="H98" s="68"/>
    </row>
    <row r="99" spans="1:8" ht="24.95" customHeight="1">
      <c r="A99" s="68"/>
      <c r="B99" s="68"/>
      <c r="C99" s="68"/>
      <c r="D99" s="68"/>
      <c r="E99" s="68"/>
      <c r="F99" s="68"/>
      <c r="G99" s="68"/>
      <c r="H99" s="68"/>
    </row>
    <row r="100" spans="1:8" ht="24.95" customHeight="1">
      <c r="A100" s="68"/>
      <c r="B100" s="68"/>
      <c r="C100" s="68"/>
      <c r="D100" s="68"/>
      <c r="E100" s="68"/>
      <c r="F100" s="68"/>
      <c r="G100" s="68"/>
      <c r="H100" s="68"/>
    </row>
    <row r="101" spans="1:8" ht="24.95" customHeight="1">
      <c r="A101" s="68"/>
      <c r="B101" s="68"/>
      <c r="C101" s="68"/>
      <c r="D101" s="68"/>
      <c r="E101" s="68"/>
      <c r="F101" s="68"/>
      <c r="G101" s="68"/>
      <c r="H101" s="68"/>
    </row>
    <row r="102" spans="1:8" ht="24.95" customHeight="1">
      <c r="A102" s="68"/>
      <c r="B102" s="68"/>
      <c r="C102" s="68"/>
      <c r="D102" s="68"/>
      <c r="E102" s="68"/>
      <c r="F102" s="68"/>
      <c r="G102" s="68"/>
      <c r="H102" s="68"/>
    </row>
    <row r="103" spans="1:8" ht="24.95" customHeight="1">
      <c r="A103" s="68"/>
      <c r="B103" s="68"/>
      <c r="C103" s="68"/>
      <c r="D103" s="68"/>
      <c r="E103" s="68"/>
      <c r="F103" s="68"/>
      <c r="G103" s="68"/>
      <c r="H103" s="68"/>
    </row>
    <row r="104" spans="1:8" ht="24.95" customHeight="1">
      <c r="A104" s="68"/>
      <c r="B104" s="68"/>
      <c r="C104" s="68"/>
      <c r="D104" s="68"/>
      <c r="E104" s="68"/>
      <c r="F104" s="68"/>
      <c r="G104" s="68"/>
      <c r="H104" s="68"/>
    </row>
    <row r="105" spans="1:8" ht="24.95" customHeight="1">
      <c r="A105" s="68"/>
      <c r="B105" s="68"/>
      <c r="C105" s="68"/>
      <c r="D105" s="68"/>
      <c r="E105" s="68"/>
      <c r="F105" s="68"/>
      <c r="G105" s="68"/>
      <c r="H105" s="68"/>
    </row>
    <row r="106" spans="1:8" ht="21.95" customHeight="1">
      <c r="A106" s="68"/>
      <c r="B106" s="68"/>
      <c r="C106" s="68"/>
      <c r="D106" s="68"/>
      <c r="E106" s="68"/>
      <c r="F106" s="68"/>
      <c r="G106" s="68"/>
      <c r="H106" s="68"/>
    </row>
    <row r="107" spans="1:8" ht="21.95" customHeight="1">
      <c r="A107" s="68"/>
      <c r="B107" s="68"/>
      <c r="C107" s="68"/>
      <c r="D107" s="68"/>
      <c r="E107" s="68"/>
      <c r="F107" s="68"/>
      <c r="G107" s="68"/>
      <c r="H107" s="68"/>
    </row>
    <row r="108" spans="1:8" ht="21.95" customHeight="1">
      <c r="A108" s="68"/>
      <c r="B108" s="68"/>
      <c r="C108" s="68"/>
      <c r="D108" s="68"/>
      <c r="E108" s="68"/>
      <c r="F108" s="68"/>
      <c r="G108" s="68"/>
      <c r="H108" s="68"/>
    </row>
    <row r="109" spans="1:8" ht="21.95" customHeight="1">
      <c r="A109" s="68"/>
      <c r="B109" s="68"/>
      <c r="C109" s="68"/>
      <c r="D109" s="68"/>
      <c r="E109" s="68"/>
      <c r="F109" s="68"/>
      <c r="G109" s="68"/>
      <c r="H109" s="68"/>
    </row>
    <row r="110" spans="1:8" ht="21.95" customHeight="1">
      <c r="A110" s="68"/>
      <c r="B110" s="68"/>
      <c r="C110" s="68"/>
      <c r="D110" s="68"/>
      <c r="E110" s="68"/>
      <c r="F110" s="68"/>
      <c r="G110" s="68"/>
      <c r="H110" s="68"/>
    </row>
    <row r="111" spans="1:8" ht="21.95" customHeight="1">
      <c r="A111" s="68"/>
      <c r="B111" s="68"/>
      <c r="C111" s="68"/>
      <c r="D111" s="68"/>
      <c r="E111" s="68"/>
      <c r="F111" s="68"/>
      <c r="G111" s="68"/>
      <c r="H111" s="68"/>
    </row>
    <row r="112" spans="1:8" ht="21.95" customHeight="1">
      <c r="A112" s="68"/>
      <c r="B112" s="68"/>
      <c r="C112" s="68"/>
      <c r="D112" s="68"/>
      <c r="E112" s="68"/>
      <c r="F112" s="68"/>
      <c r="G112" s="68"/>
      <c r="H112" s="68"/>
    </row>
    <row r="113" spans="1:8" ht="21.95" customHeight="1">
      <c r="A113" s="68"/>
      <c r="B113" s="68"/>
      <c r="C113" s="68"/>
      <c r="D113" s="68"/>
      <c r="E113" s="68"/>
      <c r="F113" s="68"/>
      <c r="G113" s="68"/>
      <c r="H113" s="68"/>
    </row>
    <row r="114" spans="1:8" ht="21.95" customHeight="1">
      <c r="A114" s="68"/>
      <c r="B114" s="68"/>
      <c r="C114" s="68"/>
      <c r="D114" s="68"/>
      <c r="E114" s="68"/>
      <c r="F114" s="68"/>
      <c r="G114" s="68"/>
      <c r="H114" s="68"/>
    </row>
    <row r="115" spans="1:8" ht="21.95" customHeight="1">
      <c r="A115" s="68"/>
      <c r="B115" s="68"/>
      <c r="C115" s="68"/>
      <c r="D115" s="68"/>
      <c r="E115" s="68"/>
      <c r="F115" s="68"/>
      <c r="G115" s="68"/>
      <c r="H115" s="68"/>
    </row>
    <row r="116" spans="1:8" ht="21.95" customHeight="1">
      <c r="A116" s="68"/>
      <c r="B116" s="68"/>
      <c r="C116" s="68"/>
      <c r="D116" s="68"/>
      <c r="E116" s="68"/>
      <c r="F116" s="68"/>
      <c r="G116" s="68"/>
      <c r="H116" s="68"/>
    </row>
    <row r="117" spans="1:8" ht="21.95" customHeight="1">
      <c r="A117" s="68"/>
      <c r="B117" s="68"/>
      <c r="C117" s="68"/>
      <c r="D117" s="68"/>
      <c r="E117" s="68"/>
      <c r="F117" s="68"/>
      <c r="G117" s="68"/>
      <c r="H117" s="68"/>
    </row>
    <row r="118" spans="1:8" ht="21.95" customHeight="1">
      <c r="A118" s="68"/>
      <c r="B118" s="68"/>
      <c r="C118" s="68"/>
      <c r="D118" s="68"/>
      <c r="E118" s="68"/>
      <c r="F118" s="68"/>
      <c r="G118" s="68"/>
      <c r="H118" s="68"/>
    </row>
    <row r="119" spans="1:8" ht="21.95" customHeight="1">
      <c r="A119" s="68"/>
      <c r="B119" s="68"/>
      <c r="C119" s="68"/>
      <c r="D119" s="68"/>
      <c r="E119" s="68"/>
      <c r="F119" s="68"/>
      <c r="G119" s="68"/>
      <c r="H119" s="68"/>
    </row>
    <row r="120" spans="1:8" ht="21.95" customHeight="1">
      <c r="A120" s="68"/>
      <c r="B120" s="68"/>
      <c r="C120" s="68"/>
      <c r="D120" s="68"/>
      <c r="E120" s="68"/>
      <c r="F120" s="68"/>
      <c r="G120" s="68"/>
      <c r="H120" s="68"/>
    </row>
    <row r="121" spans="1:8" ht="21.95" customHeight="1">
      <c r="A121" s="68"/>
      <c r="B121" s="68"/>
      <c r="C121" s="68"/>
      <c r="D121" s="68"/>
      <c r="E121" s="68"/>
      <c r="F121" s="68"/>
      <c r="G121" s="68"/>
      <c r="H121" s="68"/>
    </row>
    <row r="122" spans="1:8" ht="21.95" customHeight="1">
      <c r="A122" s="68"/>
      <c r="B122" s="68"/>
      <c r="C122" s="68"/>
      <c r="D122" s="68"/>
      <c r="E122" s="68"/>
      <c r="F122" s="68"/>
      <c r="G122" s="68"/>
      <c r="H122" s="68"/>
    </row>
    <row r="123" spans="1:8" ht="21.95" customHeight="1">
      <c r="A123" s="68"/>
      <c r="B123" s="68"/>
      <c r="C123" s="68"/>
      <c r="D123" s="68"/>
      <c r="E123" s="68"/>
      <c r="F123" s="68"/>
      <c r="G123" s="68"/>
      <c r="H123" s="68"/>
    </row>
    <row r="124" spans="1:8" ht="21.95" customHeight="1">
      <c r="A124" s="68"/>
      <c r="B124" s="68"/>
      <c r="C124" s="68"/>
      <c r="D124" s="68"/>
      <c r="E124" s="68"/>
      <c r="F124" s="68"/>
      <c r="G124" s="68"/>
      <c r="H124" s="68"/>
    </row>
    <row r="125" spans="1:8" ht="21.95" customHeight="1">
      <c r="A125" s="68"/>
      <c r="B125" s="68"/>
      <c r="C125" s="68"/>
      <c r="D125" s="68"/>
      <c r="E125" s="68"/>
      <c r="F125" s="68"/>
      <c r="G125" s="68"/>
      <c r="H125" s="68"/>
    </row>
    <row r="126" spans="1:8" ht="21.95" customHeight="1">
      <c r="A126" s="68"/>
      <c r="B126" s="68"/>
      <c r="C126" s="68"/>
      <c r="D126" s="68"/>
      <c r="E126" s="68"/>
      <c r="F126" s="68"/>
      <c r="G126" s="68"/>
      <c r="H126" s="68"/>
    </row>
    <row r="127" spans="1:8" ht="18" customHeight="1">
      <c r="A127" s="68"/>
      <c r="B127" s="68"/>
      <c r="C127" s="68"/>
      <c r="D127" s="68"/>
      <c r="E127" s="68"/>
      <c r="F127" s="68"/>
      <c r="G127" s="68"/>
      <c r="H127" s="68"/>
    </row>
    <row r="128" spans="1:8" ht="18" customHeight="1">
      <c r="A128" s="68"/>
      <c r="B128" s="68"/>
      <c r="C128" s="68"/>
      <c r="D128" s="68"/>
      <c r="E128" s="68"/>
      <c r="F128" s="68"/>
      <c r="G128" s="68"/>
      <c r="H128" s="68"/>
    </row>
    <row r="129" spans="1:8" ht="18" customHeight="1">
      <c r="A129" s="68"/>
      <c r="B129" s="68"/>
      <c r="C129" s="68"/>
      <c r="D129" s="68"/>
      <c r="E129" s="68"/>
      <c r="F129" s="68"/>
      <c r="G129" s="68"/>
      <c r="H129" s="68"/>
    </row>
    <row r="130" spans="1:8" ht="18" customHeight="1">
      <c r="A130" s="68"/>
      <c r="B130" s="68"/>
      <c r="C130" s="68"/>
      <c r="D130" s="68"/>
      <c r="E130" s="68"/>
      <c r="F130" s="68"/>
      <c r="G130" s="68"/>
      <c r="H130" s="68"/>
    </row>
    <row r="131" spans="1:8" ht="18" customHeight="1">
      <c r="A131" s="68"/>
      <c r="B131" s="68"/>
      <c r="C131" s="68"/>
      <c r="D131" s="68"/>
      <c r="E131" s="68"/>
      <c r="F131" s="68"/>
      <c r="G131" s="68"/>
      <c r="H131" s="68"/>
    </row>
    <row r="132" spans="1:8" ht="18" customHeight="1">
      <c r="A132" s="68"/>
      <c r="B132" s="68"/>
      <c r="C132" s="68"/>
      <c r="D132" s="68"/>
      <c r="E132" s="68"/>
      <c r="F132" s="68"/>
      <c r="G132" s="68"/>
      <c r="H132" s="68"/>
    </row>
    <row r="133" spans="1:8" ht="18" customHeight="1">
      <c r="A133" s="68"/>
      <c r="B133" s="68"/>
      <c r="C133" s="68"/>
      <c r="D133" s="68"/>
      <c r="E133" s="68"/>
      <c r="F133" s="68"/>
      <c r="G133" s="68"/>
      <c r="H133" s="68"/>
    </row>
    <row r="134" spans="1:8" ht="18" customHeight="1">
      <c r="A134" s="68"/>
      <c r="B134" s="68"/>
      <c r="C134" s="68"/>
      <c r="D134" s="68"/>
      <c r="E134" s="68"/>
      <c r="F134" s="68"/>
      <c r="G134" s="68"/>
      <c r="H134" s="68"/>
    </row>
    <row r="135" spans="1:8" ht="18" customHeight="1">
      <c r="A135" s="68"/>
      <c r="B135" s="68"/>
      <c r="C135" s="68"/>
      <c r="D135" s="68"/>
      <c r="E135" s="68"/>
      <c r="F135" s="68"/>
      <c r="G135" s="68"/>
      <c r="H135" s="68"/>
    </row>
    <row r="136" spans="1:8" ht="18" customHeight="1">
      <c r="A136" s="68"/>
      <c r="B136" s="68"/>
      <c r="C136" s="68"/>
      <c r="D136" s="68"/>
      <c r="E136" s="68"/>
      <c r="F136" s="68"/>
      <c r="G136" s="68"/>
      <c r="H136" s="68"/>
    </row>
    <row r="137" spans="1:8" ht="18" customHeight="1">
      <c r="A137" s="68"/>
      <c r="B137" s="68"/>
      <c r="C137" s="68"/>
      <c r="D137" s="68"/>
      <c r="E137" s="68"/>
      <c r="F137" s="68"/>
      <c r="G137" s="68"/>
      <c r="H137" s="68"/>
    </row>
    <row r="138" spans="1:8" ht="18" customHeight="1">
      <c r="A138" s="68"/>
      <c r="B138" s="68"/>
      <c r="C138" s="68"/>
      <c r="D138" s="68"/>
      <c r="E138" s="68"/>
      <c r="F138" s="68"/>
      <c r="G138" s="68"/>
      <c r="H138" s="68"/>
    </row>
    <row r="139" spans="1:8" ht="18" customHeight="1">
      <c r="A139" s="68"/>
      <c r="B139" s="68"/>
      <c r="C139" s="68"/>
      <c r="D139" s="68"/>
      <c r="E139" s="68"/>
      <c r="F139" s="68"/>
      <c r="G139" s="68"/>
      <c r="H139" s="68"/>
    </row>
    <row r="140" spans="1:8" ht="18" customHeight="1">
      <c r="A140" s="68"/>
      <c r="B140" s="68"/>
      <c r="C140" s="68"/>
      <c r="D140" s="68"/>
      <c r="E140" s="68"/>
      <c r="F140" s="68"/>
      <c r="G140" s="68"/>
      <c r="H140" s="68"/>
    </row>
    <row r="141" spans="1:8" ht="18" customHeight="1">
      <c r="A141" s="68"/>
      <c r="B141" s="68"/>
      <c r="C141" s="68"/>
      <c r="D141" s="68"/>
      <c r="E141" s="68"/>
      <c r="F141" s="68"/>
      <c r="G141" s="68"/>
      <c r="H141" s="68"/>
    </row>
    <row r="142" spans="1:8" ht="18" customHeight="1">
      <c r="A142" s="68"/>
      <c r="B142" s="68"/>
      <c r="C142" s="68"/>
      <c r="D142" s="68"/>
      <c r="E142" s="68"/>
      <c r="F142" s="68"/>
      <c r="G142" s="68"/>
      <c r="H142" s="68"/>
    </row>
    <row r="143" spans="1:8" ht="18" customHeight="1">
      <c r="A143" s="68"/>
      <c r="B143" s="68"/>
      <c r="C143" s="68"/>
      <c r="D143" s="68"/>
      <c r="E143" s="68"/>
      <c r="F143" s="68"/>
      <c r="G143" s="68"/>
      <c r="H143" s="68"/>
    </row>
    <row r="144" spans="1:8" ht="18" customHeight="1">
      <c r="A144" s="68"/>
      <c r="B144" s="68"/>
      <c r="C144" s="68"/>
      <c r="D144" s="68"/>
      <c r="E144" s="68"/>
      <c r="F144" s="68"/>
      <c r="G144" s="68"/>
      <c r="H144" s="68"/>
    </row>
    <row r="145" spans="1:8" ht="18" customHeight="1">
      <c r="A145" s="68"/>
      <c r="B145" s="68"/>
      <c r="C145" s="68"/>
      <c r="D145" s="68"/>
      <c r="E145" s="68"/>
      <c r="F145" s="68"/>
      <c r="G145" s="68"/>
      <c r="H145" s="68"/>
    </row>
    <row r="146" spans="1:8" ht="18" customHeight="1">
      <c r="A146" s="68"/>
      <c r="B146" s="68"/>
      <c r="C146" s="68"/>
      <c r="D146" s="68"/>
      <c r="E146" s="68"/>
      <c r="F146" s="68"/>
      <c r="G146" s="68"/>
      <c r="H146" s="68"/>
    </row>
    <row r="147" spans="1:8" ht="18" customHeight="1">
      <c r="A147" s="68"/>
      <c r="B147" s="68"/>
      <c r="C147" s="68"/>
      <c r="D147" s="68"/>
      <c r="E147" s="68"/>
      <c r="F147" s="68"/>
      <c r="G147" s="68"/>
      <c r="H147" s="68"/>
    </row>
    <row r="148" spans="1:8" ht="18" customHeight="1">
      <c r="A148" s="68"/>
      <c r="B148" s="68"/>
      <c r="C148" s="68"/>
      <c r="D148" s="68"/>
      <c r="E148" s="68"/>
      <c r="F148" s="68"/>
      <c r="G148" s="68"/>
      <c r="H148" s="68"/>
    </row>
    <row r="149" spans="1:8" ht="18" customHeight="1">
      <c r="A149" s="68"/>
      <c r="B149" s="68"/>
      <c r="C149" s="68"/>
      <c r="D149" s="68"/>
      <c r="E149" s="68"/>
      <c r="F149" s="68"/>
      <c r="G149" s="68"/>
      <c r="H149" s="68"/>
    </row>
    <row r="150" spans="1:8" ht="18" customHeight="1">
      <c r="A150" s="68"/>
      <c r="B150" s="68"/>
      <c r="C150" s="68"/>
      <c r="D150" s="68"/>
      <c r="E150" s="68"/>
      <c r="F150" s="68"/>
      <c r="G150" s="68"/>
      <c r="H150" s="68"/>
    </row>
    <row r="151" spans="1:8" ht="18" customHeight="1">
      <c r="A151" s="68"/>
      <c r="B151" s="68"/>
      <c r="C151" s="68"/>
      <c r="D151" s="68"/>
      <c r="E151" s="68"/>
      <c r="F151" s="68"/>
      <c r="G151" s="68"/>
      <c r="H151" s="68"/>
    </row>
    <row r="152" spans="1:8" ht="18" customHeight="1">
      <c r="A152" s="68"/>
      <c r="B152" s="68"/>
      <c r="C152" s="68"/>
      <c r="D152" s="68"/>
      <c r="E152" s="68"/>
      <c r="F152" s="68"/>
      <c r="G152" s="68"/>
      <c r="H152" s="68"/>
    </row>
    <row r="153" spans="1:8" ht="18" customHeight="1">
      <c r="A153" s="68"/>
      <c r="B153" s="68"/>
      <c r="C153" s="68"/>
      <c r="D153" s="68"/>
      <c r="E153" s="68"/>
      <c r="F153" s="68"/>
      <c r="G153" s="68"/>
      <c r="H153" s="68"/>
    </row>
    <row r="154" spans="1:8" ht="18" customHeight="1">
      <c r="A154" s="68"/>
      <c r="B154" s="68"/>
      <c r="C154" s="68"/>
      <c r="D154" s="68"/>
      <c r="E154" s="68"/>
      <c r="F154" s="68"/>
      <c r="G154" s="68"/>
      <c r="H154" s="68"/>
    </row>
    <row r="155" spans="1:8" ht="18" customHeight="1">
      <c r="A155" s="68"/>
      <c r="B155" s="68"/>
      <c r="C155" s="68"/>
      <c r="D155" s="68"/>
      <c r="E155" s="68"/>
      <c r="F155" s="68"/>
      <c r="G155" s="68"/>
      <c r="H155" s="68"/>
    </row>
    <row r="156" spans="1:8" ht="18" customHeight="1">
      <c r="A156" s="68"/>
      <c r="B156" s="68"/>
      <c r="C156" s="68"/>
      <c r="D156" s="68"/>
      <c r="E156" s="68"/>
      <c r="F156" s="68"/>
      <c r="G156" s="68"/>
      <c r="H156" s="68"/>
    </row>
    <row r="157" spans="1:8" ht="18" customHeight="1">
      <c r="A157" s="68"/>
      <c r="B157" s="68"/>
      <c r="C157" s="68"/>
      <c r="D157" s="68"/>
      <c r="E157" s="68"/>
      <c r="F157" s="68"/>
      <c r="G157" s="68"/>
      <c r="H157" s="68"/>
    </row>
    <row r="158" spans="1:8" ht="18" customHeight="1">
      <c r="A158" s="68"/>
      <c r="B158" s="68"/>
      <c r="C158" s="68"/>
      <c r="D158" s="68"/>
      <c r="E158" s="68"/>
      <c r="F158" s="68"/>
      <c r="G158" s="68"/>
      <c r="H158" s="68"/>
    </row>
    <row r="159" spans="1:8" ht="18" customHeight="1">
      <c r="A159" s="68"/>
      <c r="B159" s="68"/>
      <c r="C159" s="68"/>
      <c r="D159" s="68"/>
      <c r="E159" s="68"/>
      <c r="F159" s="68"/>
      <c r="G159" s="68"/>
      <c r="H159" s="68"/>
    </row>
    <row r="160" spans="1:8" ht="18" customHeight="1">
      <c r="A160" s="68"/>
      <c r="B160" s="68"/>
      <c r="C160" s="68"/>
      <c r="D160" s="68"/>
      <c r="E160" s="68"/>
      <c r="F160" s="68"/>
      <c r="G160" s="68"/>
      <c r="H160" s="68"/>
    </row>
    <row r="161" spans="1:8" ht="18" customHeight="1">
      <c r="A161" s="68"/>
      <c r="B161" s="68"/>
      <c r="C161" s="68"/>
      <c r="D161" s="68"/>
      <c r="E161" s="68"/>
      <c r="F161" s="68"/>
      <c r="G161" s="68"/>
      <c r="H161" s="68"/>
    </row>
    <row r="162" spans="1:8" ht="18" customHeight="1">
      <c r="A162" s="68"/>
      <c r="B162" s="68"/>
      <c r="C162" s="68"/>
      <c r="D162" s="68"/>
      <c r="E162" s="68"/>
      <c r="F162" s="68"/>
      <c r="G162" s="68"/>
      <c r="H162" s="68"/>
    </row>
    <row r="163" spans="1:8" ht="18" customHeight="1">
      <c r="A163" s="68"/>
      <c r="B163" s="68"/>
      <c r="C163" s="68"/>
      <c r="D163" s="68"/>
      <c r="E163" s="68"/>
      <c r="F163" s="68"/>
      <c r="G163" s="68"/>
      <c r="H163" s="68"/>
    </row>
    <row r="164" spans="1:8" ht="18" customHeight="1">
      <c r="A164" s="68"/>
      <c r="B164" s="68"/>
      <c r="C164" s="68"/>
      <c r="D164" s="68"/>
      <c r="E164" s="68"/>
      <c r="F164" s="68"/>
      <c r="G164" s="68"/>
      <c r="H164" s="68"/>
    </row>
    <row r="165" spans="1:8" ht="18" customHeight="1">
      <c r="A165" s="68"/>
      <c r="B165" s="68"/>
      <c r="C165" s="68"/>
      <c r="D165" s="68"/>
      <c r="E165" s="68"/>
      <c r="F165" s="68"/>
      <c r="G165" s="68"/>
      <c r="H165" s="68"/>
    </row>
    <row r="166" spans="1:8" ht="18" customHeight="1">
      <c r="A166" s="68"/>
      <c r="B166" s="68"/>
      <c r="C166" s="68"/>
      <c r="D166" s="68"/>
      <c r="E166" s="68"/>
      <c r="F166" s="68"/>
      <c r="G166" s="68"/>
      <c r="H166" s="68"/>
    </row>
    <row r="167" spans="1:8" ht="18" customHeight="1">
      <c r="A167" s="68"/>
      <c r="B167" s="68"/>
      <c r="C167" s="68"/>
      <c r="D167" s="68"/>
      <c r="E167" s="68"/>
      <c r="F167" s="68"/>
      <c r="G167" s="68"/>
      <c r="H167" s="68"/>
    </row>
    <row r="168" spans="1:8" ht="18" customHeight="1">
      <c r="A168" s="68"/>
      <c r="B168" s="68"/>
      <c r="C168" s="68"/>
      <c r="D168" s="68"/>
      <c r="E168" s="68"/>
      <c r="F168" s="68"/>
      <c r="G168" s="68"/>
      <c r="H168" s="68"/>
    </row>
    <row r="169" spans="1:8" ht="18" customHeight="1">
      <c r="A169" s="68"/>
      <c r="B169" s="68"/>
      <c r="C169" s="68"/>
      <c r="D169" s="68"/>
      <c r="E169" s="68"/>
      <c r="F169" s="68"/>
      <c r="G169" s="68"/>
      <c r="H169" s="68"/>
    </row>
    <row r="170" spans="1:8" ht="18" customHeight="1">
      <c r="A170" s="68"/>
      <c r="B170" s="68"/>
      <c r="C170" s="68"/>
      <c r="D170" s="68"/>
      <c r="E170" s="68"/>
      <c r="F170" s="68"/>
      <c r="G170" s="68"/>
      <c r="H170" s="68"/>
    </row>
    <row r="171" spans="1:8" ht="18" customHeight="1">
      <c r="A171" s="68"/>
      <c r="B171" s="68"/>
      <c r="C171" s="68"/>
      <c r="D171" s="68"/>
      <c r="E171" s="68"/>
      <c r="F171" s="68"/>
      <c r="G171" s="68"/>
      <c r="H171" s="68"/>
    </row>
    <row r="172" spans="1:8" ht="18" customHeight="1">
      <c r="A172" s="68"/>
      <c r="B172" s="68"/>
      <c r="C172" s="68"/>
      <c r="D172" s="68"/>
      <c r="E172" s="68"/>
      <c r="F172" s="68"/>
      <c r="G172" s="68"/>
      <c r="H172" s="68"/>
    </row>
    <row r="173" spans="1:8" ht="18" customHeight="1">
      <c r="A173" s="68"/>
      <c r="B173" s="68"/>
      <c r="C173" s="68"/>
      <c r="D173" s="68"/>
      <c r="E173" s="68"/>
      <c r="F173" s="68"/>
      <c r="G173" s="68"/>
      <c r="H173" s="68"/>
    </row>
    <row r="174" spans="1:8" ht="18" customHeight="1">
      <c r="A174" s="68"/>
      <c r="B174" s="68"/>
      <c r="C174" s="68"/>
      <c r="D174" s="68"/>
      <c r="E174" s="68"/>
      <c r="F174" s="68"/>
      <c r="G174" s="68"/>
      <c r="H174" s="68"/>
    </row>
    <row r="175" spans="1:8" ht="18" customHeight="1">
      <c r="A175" s="68"/>
      <c r="B175" s="68"/>
      <c r="C175" s="68"/>
      <c r="D175" s="68"/>
      <c r="E175" s="68"/>
      <c r="F175" s="68"/>
      <c r="G175" s="68"/>
      <c r="H175" s="68"/>
    </row>
    <row r="176" spans="1:8" ht="18" customHeight="1">
      <c r="A176" s="68"/>
      <c r="B176" s="68"/>
      <c r="C176" s="68"/>
      <c r="D176" s="68"/>
      <c r="E176" s="68"/>
      <c r="F176" s="68"/>
      <c r="G176" s="68"/>
      <c r="H176" s="68"/>
    </row>
    <row r="177" spans="1:8" ht="18" customHeight="1">
      <c r="A177" s="68"/>
      <c r="B177" s="68"/>
      <c r="C177" s="68"/>
      <c r="D177" s="68"/>
      <c r="E177" s="68"/>
      <c r="F177" s="68"/>
      <c r="G177" s="68"/>
      <c r="H177" s="68"/>
    </row>
    <row r="178" spans="1:8" ht="18" customHeight="1">
      <c r="A178" s="68"/>
      <c r="B178" s="68"/>
      <c r="C178" s="68"/>
      <c r="D178" s="68"/>
      <c r="E178" s="68"/>
      <c r="F178" s="68"/>
      <c r="G178" s="68"/>
      <c r="H178" s="68"/>
    </row>
    <row r="179" spans="1:8" ht="18" customHeight="1">
      <c r="A179" s="68"/>
      <c r="B179" s="68"/>
      <c r="C179" s="68"/>
      <c r="D179" s="68"/>
      <c r="E179" s="68"/>
      <c r="F179" s="68"/>
      <c r="G179" s="68"/>
      <c r="H179" s="68"/>
    </row>
    <row r="180" spans="1:8" ht="18" customHeight="1">
      <c r="A180" s="68"/>
      <c r="B180" s="68"/>
      <c r="C180" s="68"/>
      <c r="D180" s="68"/>
      <c r="E180" s="68"/>
      <c r="F180" s="68"/>
      <c r="G180" s="68"/>
      <c r="H180" s="68"/>
    </row>
    <row r="181" spans="1:8" ht="18" customHeight="1">
      <c r="A181" s="68"/>
      <c r="B181" s="68"/>
      <c r="C181" s="68"/>
      <c r="D181" s="68"/>
      <c r="E181" s="68"/>
      <c r="F181" s="68"/>
      <c r="G181" s="68"/>
      <c r="H181" s="68"/>
    </row>
    <row r="182" spans="1:8" ht="18" customHeight="1">
      <c r="A182" s="68"/>
      <c r="B182" s="68"/>
      <c r="C182" s="68"/>
      <c r="D182" s="68"/>
      <c r="E182" s="68"/>
      <c r="F182" s="68"/>
      <c r="G182" s="68"/>
      <c r="H182" s="68"/>
    </row>
    <row r="183" spans="1:8" ht="18" customHeight="1">
      <c r="A183" s="68"/>
      <c r="B183" s="68"/>
      <c r="C183" s="68"/>
      <c r="D183" s="68"/>
      <c r="E183" s="68"/>
      <c r="F183" s="68"/>
      <c r="G183" s="68"/>
      <c r="H183" s="68"/>
    </row>
    <row r="184" spans="1:8" ht="18" customHeight="1">
      <c r="A184" s="68"/>
      <c r="B184" s="68"/>
      <c r="C184" s="68"/>
      <c r="D184" s="68"/>
      <c r="E184" s="68"/>
      <c r="F184" s="68"/>
      <c r="G184" s="68"/>
      <c r="H184" s="68"/>
    </row>
    <row r="185" spans="1:8" ht="18" customHeight="1">
      <c r="A185" s="68"/>
      <c r="B185" s="68"/>
      <c r="C185" s="68"/>
      <c r="D185" s="68"/>
      <c r="E185" s="68"/>
      <c r="F185" s="68"/>
      <c r="G185" s="68"/>
      <c r="H185" s="68"/>
    </row>
    <row r="186" spans="1:8" ht="18" customHeight="1">
      <c r="A186" s="68"/>
      <c r="B186" s="68"/>
      <c r="C186" s="68"/>
      <c r="D186" s="68"/>
      <c r="E186" s="68"/>
      <c r="F186" s="68"/>
      <c r="G186" s="68"/>
      <c r="H186" s="68"/>
    </row>
    <row r="187" spans="1:8" ht="18" customHeight="1">
      <c r="A187" s="68"/>
      <c r="B187" s="68"/>
      <c r="C187" s="68"/>
      <c r="D187" s="68"/>
      <c r="E187" s="68"/>
      <c r="F187" s="68"/>
      <c r="G187" s="68"/>
      <c r="H187" s="68"/>
    </row>
    <row r="188" spans="1:8" ht="18" customHeight="1">
      <c r="A188" s="68"/>
      <c r="B188" s="68"/>
      <c r="C188" s="68"/>
      <c r="D188" s="68"/>
      <c r="E188" s="68"/>
      <c r="F188" s="68"/>
      <c r="G188" s="68"/>
      <c r="H188" s="68"/>
    </row>
    <row r="189" spans="1:8" ht="18" customHeight="1">
      <c r="A189" s="68"/>
      <c r="B189" s="68"/>
      <c r="C189" s="68"/>
      <c r="D189" s="68"/>
      <c r="E189" s="68"/>
      <c r="F189" s="68"/>
      <c r="G189" s="68"/>
      <c r="H189" s="68"/>
    </row>
    <row r="190" spans="1:8" ht="18" customHeight="1">
      <c r="A190" s="68"/>
      <c r="B190" s="68"/>
      <c r="C190" s="68"/>
      <c r="D190" s="68"/>
      <c r="E190" s="68"/>
      <c r="F190" s="68"/>
      <c r="G190" s="68"/>
      <c r="H190" s="68"/>
    </row>
    <row r="191" spans="1:8" ht="18" customHeight="1">
      <c r="A191" s="68"/>
      <c r="B191" s="68"/>
      <c r="C191" s="68"/>
      <c r="D191" s="68"/>
      <c r="E191" s="68"/>
      <c r="F191" s="68"/>
      <c r="G191" s="68"/>
      <c r="H191" s="68"/>
    </row>
    <row r="192" spans="1:8" ht="18" customHeight="1">
      <c r="A192" s="68"/>
      <c r="B192" s="68"/>
      <c r="C192" s="68"/>
      <c r="D192" s="68"/>
      <c r="E192" s="68"/>
      <c r="F192" s="68"/>
      <c r="G192" s="68"/>
      <c r="H192" s="68"/>
    </row>
    <row r="193" spans="1:8" ht="18" customHeight="1">
      <c r="A193" s="68"/>
      <c r="B193" s="68"/>
      <c r="C193" s="68"/>
      <c r="D193" s="68"/>
      <c r="E193" s="68"/>
      <c r="F193" s="68"/>
      <c r="G193" s="68"/>
      <c r="H193" s="68"/>
    </row>
    <row r="194" spans="1:8" ht="18" customHeight="1">
      <c r="A194" s="68"/>
      <c r="B194" s="68"/>
      <c r="C194" s="68"/>
      <c r="D194" s="68"/>
      <c r="E194" s="68"/>
      <c r="F194" s="68"/>
      <c r="G194" s="68"/>
      <c r="H194" s="68"/>
    </row>
    <row r="195" spans="1:8" ht="18" customHeight="1">
      <c r="A195" s="68"/>
      <c r="B195" s="68"/>
      <c r="C195" s="68"/>
      <c r="D195" s="68"/>
      <c r="E195" s="68"/>
      <c r="F195" s="68"/>
      <c r="G195" s="68"/>
      <c r="H195" s="68"/>
    </row>
    <row r="196" spans="1:8" ht="18" customHeight="1">
      <c r="A196" s="68"/>
      <c r="B196" s="68"/>
      <c r="C196" s="68"/>
      <c r="D196" s="68"/>
      <c r="E196" s="68"/>
      <c r="F196" s="68"/>
      <c r="G196" s="68"/>
      <c r="H196" s="68"/>
    </row>
    <row r="197" spans="1:8" ht="18" customHeight="1">
      <c r="A197" s="68"/>
      <c r="B197" s="68"/>
      <c r="C197" s="68"/>
      <c r="D197" s="68"/>
      <c r="E197" s="68"/>
      <c r="F197" s="68"/>
      <c r="G197" s="68"/>
      <c r="H197" s="68"/>
    </row>
    <row r="198" spans="1:8" ht="18" customHeight="1">
      <c r="A198" s="68"/>
      <c r="B198" s="68"/>
      <c r="C198" s="68"/>
      <c r="D198" s="68"/>
      <c r="E198" s="68"/>
      <c r="F198" s="68"/>
      <c r="G198" s="68"/>
      <c r="H198" s="68"/>
    </row>
    <row r="199" spans="1:8" ht="18" customHeight="1">
      <c r="A199" s="68"/>
      <c r="B199" s="68"/>
      <c r="C199" s="68"/>
      <c r="D199" s="68"/>
      <c r="E199" s="68"/>
      <c r="F199" s="68"/>
      <c r="G199" s="68"/>
      <c r="H199" s="68"/>
    </row>
    <row r="200" spans="1:8" ht="18" customHeight="1">
      <c r="A200" s="68"/>
      <c r="B200" s="68"/>
      <c r="C200" s="68"/>
      <c r="D200" s="68"/>
      <c r="E200" s="68"/>
      <c r="F200" s="68"/>
      <c r="G200" s="68"/>
      <c r="H200" s="68"/>
    </row>
    <row r="201" spans="1:8" ht="18" customHeight="1">
      <c r="A201" s="68"/>
      <c r="B201" s="68"/>
      <c r="C201" s="68"/>
      <c r="D201" s="68"/>
      <c r="E201" s="68"/>
      <c r="F201" s="68"/>
      <c r="G201" s="68"/>
      <c r="H201" s="68"/>
    </row>
    <row r="202" spans="1:8" ht="18" customHeight="1">
      <c r="A202" s="68"/>
      <c r="B202" s="68"/>
      <c r="C202" s="68"/>
      <c r="D202" s="68"/>
      <c r="E202" s="68"/>
      <c r="F202" s="68"/>
      <c r="G202" s="68"/>
      <c r="H202" s="68"/>
    </row>
    <row r="203" spans="1:8" ht="18" customHeight="1">
      <c r="A203" s="68"/>
      <c r="B203" s="68"/>
      <c r="C203" s="68"/>
      <c r="D203" s="68"/>
      <c r="E203" s="68"/>
      <c r="F203" s="68"/>
      <c r="G203" s="68"/>
      <c r="H203" s="68"/>
    </row>
    <row r="204" spans="1:8" ht="18" customHeight="1">
      <c r="A204" s="68"/>
      <c r="B204" s="68"/>
      <c r="C204" s="68"/>
      <c r="D204" s="68"/>
      <c r="E204" s="68"/>
      <c r="F204" s="68"/>
      <c r="G204" s="68"/>
      <c r="H204" s="68"/>
    </row>
    <row r="205" spans="1:8" ht="18" customHeight="1">
      <c r="A205" s="68"/>
      <c r="B205" s="68"/>
      <c r="C205" s="68"/>
      <c r="D205" s="68"/>
      <c r="E205" s="68"/>
      <c r="F205" s="68"/>
      <c r="G205" s="68"/>
      <c r="H205" s="68"/>
    </row>
    <row r="206" spans="1:8" ht="18" customHeight="1">
      <c r="A206" s="68"/>
      <c r="B206" s="68"/>
      <c r="C206" s="68"/>
      <c r="D206" s="68"/>
      <c r="E206" s="68"/>
      <c r="F206" s="68"/>
      <c r="G206" s="68"/>
      <c r="H206" s="68"/>
    </row>
    <row r="207" spans="1:8" ht="18" customHeight="1">
      <c r="A207" s="68"/>
      <c r="B207" s="68"/>
      <c r="C207" s="68"/>
      <c r="D207" s="68"/>
      <c r="E207" s="68"/>
      <c r="F207" s="68"/>
      <c r="G207" s="68"/>
      <c r="H207" s="68"/>
    </row>
    <row r="208" spans="1:8" ht="18" customHeight="1">
      <c r="A208" s="68"/>
      <c r="B208" s="68"/>
      <c r="C208" s="68"/>
      <c r="D208" s="68"/>
      <c r="E208" s="68"/>
      <c r="F208" s="68"/>
      <c r="G208" s="68"/>
      <c r="H208" s="68"/>
    </row>
    <row r="209" spans="1:8" ht="18" customHeight="1">
      <c r="A209" s="68"/>
      <c r="B209" s="68"/>
      <c r="C209" s="68"/>
      <c r="D209" s="68"/>
      <c r="E209" s="68"/>
      <c r="F209" s="68"/>
      <c r="G209" s="68"/>
      <c r="H209" s="68"/>
    </row>
    <row r="210" spans="1:8" ht="18" customHeight="1">
      <c r="A210" s="68"/>
      <c r="B210" s="68"/>
      <c r="C210" s="68"/>
      <c r="D210" s="68"/>
      <c r="E210" s="68"/>
      <c r="F210" s="68"/>
      <c r="G210" s="68"/>
      <c r="H210" s="68"/>
    </row>
    <row r="211" spans="1:8" ht="18" customHeight="1">
      <c r="A211" s="68"/>
      <c r="B211" s="68"/>
      <c r="C211" s="68"/>
      <c r="D211" s="68"/>
      <c r="E211" s="68"/>
      <c r="F211" s="68"/>
      <c r="G211" s="68"/>
      <c r="H211" s="68"/>
    </row>
    <row r="212" spans="1:8" ht="18" customHeight="1">
      <c r="A212" s="68"/>
      <c r="B212" s="68"/>
      <c r="C212" s="68"/>
      <c r="D212" s="68"/>
      <c r="E212" s="68"/>
      <c r="F212" s="68"/>
      <c r="G212" s="68"/>
      <c r="H212" s="68"/>
    </row>
    <row r="213" spans="1:8" ht="18" customHeight="1">
      <c r="A213" s="68"/>
      <c r="B213" s="68"/>
      <c r="C213" s="68"/>
      <c r="D213" s="68"/>
      <c r="E213" s="68"/>
      <c r="F213" s="68"/>
      <c r="G213" s="68"/>
      <c r="H213" s="68"/>
    </row>
    <row r="214" spans="1:8" ht="18" customHeight="1">
      <c r="A214" s="68"/>
      <c r="B214" s="68"/>
      <c r="C214" s="68"/>
      <c r="D214" s="68"/>
      <c r="E214" s="68"/>
      <c r="F214" s="68"/>
      <c r="G214" s="68"/>
      <c r="H214" s="68"/>
    </row>
    <row r="215" spans="1:8" ht="18" customHeight="1">
      <c r="A215" s="68"/>
      <c r="B215" s="68"/>
      <c r="C215" s="68"/>
      <c r="D215" s="68"/>
      <c r="E215" s="68"/>
      <c r="F215" s="68"/>
      <c r="G215" s="68"/>
      <c r="H215" s="68"/>
    </row>
    <row r="216" spans="1:8" ht="18" customHeight="1">
      <c r="A216" s="68"/>
      <c r="B216" s="68"/>
      <c r="C216" s="68"/>
      <c r="D216" s="68"/>
      <c r="E216" s="68"/>
      <c r="F216" s="68"/>
      <c r="G216" s="68"/>
      <c r="H216" s="68"/>
    </row>
    <row r="217" spans="1:8" ht="18" customHeight="1">
      <c r="A217" s="68"/>
      <c r="B217" s="68"/>
      <c r="C217" s="68"/>
      <c r="D217" s="68"/>
      <c r="E217" s="68"/>
      <c r="F217" s="68"/>
      <c r="G217" s="68"/>
      <c r="H217" s="68"/>
    </row>
    <row r="218" spans="1:8" ht="18" customHeight="1">
      <c r="A218" s="68"/>
      <c r="B218" s="68"/>
      <c r="C218" s="68"/>
      <c r="D218" s="68"/>
      <c r="E218" s="68"/>
      <c r="F218" s="68"/>
      <c r="G218" s="68"/>
      <c r="H218" s="68"/>
    </row>
    <row r="219" spans="1:8" ht="18" customHeight="1">
      <c r="A219" s="68"/>
      <c r="B219" s="68"/>
      <c r="C219" s="68"/>
      <c r="D219" s="68"/>
      <c r="E219" s="68"/>
      <c r="F219" s="68"/>
      <c r="G219" s="68"/>
      <c r="H219" s="68"/>
    </row>
    <row r="220" spans="1:8" ht="18" customHeight="1">
      <c r="A220" s="68"/>
      <c r="B220" s="68"/>
      <c r="C220" s="68"/>
      <c r="D220" s="68"/>
      <c r="E220" s="68"/>
      <c r="F220" s="68"/>
      <c r="G220" s="68"/>
      <c r="H220" s="68"/>
    </row>
    <row r="221" spans="1:8" ht="18" customHeight="1">
      <c r="A221" s="68"/>
      <c r="B221" s="68"/>
      <c r="C221" s="68"/>
      <c r="D221" s="68"/>
      <c r="E221" s="68"/>
      <c r="F221" s="68"/>
      <c r="G221" s="68"/>
      <c r="H221" s="68"/>
    </row>
    <row r="222" spans="1:8" ht="18" customHeight="1">
      <c r="A222" s="68"/>
      <c r="B222" s="68"/>
      <c r="C222" s="68"/>
      <c r="D222" s="68"/>
      <c r="E222" s="68"/>
      <c r="F222" s="68"/>
      <c r="G222" s="68"/>
      <c r="H222" s="68"/>
    </row>
    <row r="223" spans="1:8" ht="18" customHeight="1">
      <c r="A223" s="68"/>
      <c r="B223" s="68"/>
      <c r="C223" s="68"/>
      <c r="D223" s="68"/>
      <c r="E223" s="68"/>
      <c r="F223" s="68"/>
      <c r="G223" s="68"/>
      <c r="H223" s="68"/>
    </row>
    <row r="224" spans="1:8" ht="18" customHeight="1">
      <c r="A224" s="68"/>
      <c r="B224" s="68"/>
      <c r="C224" s="68"/>
      <c r="D224" s="68"/>
      <c r="E224" s="68"/>
      <c r="F224" s="68"/>
      <c r="G224" s="68"/>
      <c r="H224" s="68"/>
    </row>
    <row r="225" spans="1:8" ht="18" customHeight="1">
      <c r="A225" s="68"/>
      <c r="B225" s="68"/>
      <c r="C225" s="68"/>
      <c r="D225" s="68"/>
      <c r="E225" s="68"/>
      <c r="F225" s="68"/>
      <c r="G225" s="68"/>
      <c r="H225" s="68"/>
    </row>
    <row r="226" spans="1:8" ht="18" customHeight="1">
      <c r="A226" s="68"/>
      <c r="B226" s="68"/>
      <c r="C226" s="68"/>
      <c r="D226" s="68"/>
      <c r="E226" s="68"/>
      <c r="F226" s="68"/>
      <c r="G226" s="68"/>
      <c r="H226" s="68"/>
    </row>
    <row r="227" spans="1:8" ht="18" customHeight="1">
      <c r="A227" s="68"/>
      <c r="B227" s="68"/>
      <c r="C227" s="68"/>
      <c r="D227" s="68"/>
      <c r="E227" s="68"/>
      <c r="F227" s="68"/>
      <c r="G227" s="68"/>
      <c r="H227" s="68"/>
    </row>
    <row r="228" spans="1:8" ht="18" customHeight="1">
      <c r="A228" s="68"/>
      <c r="B228" s="68"/>
      <c r="C228" s="68"/>
      <c r="D228" s="68"/>
      <c r="E228" s="68"/>
      <c r="F228" s="68"/>
      <c r="G228" s="68"/>
      <c r="H228" s="68"/>
    </row>
    <row r="229" spans="1:8" ht="18" customHeight="1">
      <c r="A229" s="68"/>
      <c r="B229" s="68"/>
      <c r="C229" s="68"/>
      <c r="D229" s="68"/>
      <c r="E229" s="68"/>
      <c r="F229" s="68"/>
      <c r="G229" s="68"/>
      <c r="H229" s="68"/>
    </row>
    <row r="230" spans="1:8" ht="18" customHeight="1">
      <c r="A230" s="68"/>
      <c r="B230" s="68"/>
      <c r="C230" s="68"/>
      <c r="D230" s="68"/>
      <c r="E230" s="68"/>
      <c r="F230" s="68"/>
      <c r="G230" s="68"/>
      <c r="H230" s="68"/>
    </row>
    <row r="231" spans="1:8" ht="18" customHeight="1">
      <c r="A231" s="68"/>
      <c r="B231" s="68"/>
      <c r="C231" s="68"/>
      <c r="D231" s="68"/>
      <c r="E231" s="68"/>
      <c r="F231" s="68"/>
      <c r="G231" s="68"/>
      <c r="H231" s="68"/>
    </row>
    <row r="232" spans="1:8" ht="18" customHeight="1">
      <c r="A232" s="68"/>
      <c r="B232" s="68"/>
      <c r="C232" s="68"/>
      <c r="D232" s="68"/>
      <c r="E232" s="68"/>
      <c r="F232" s="68"/>
      <c r="G232" s="68"/>
      <c r="H232" s="68"/>
    </row>
    <row r="233" spans="1:8" ht="18" customHeight="1">
      <c r="A233" s="68"/>
      <c r="B233" s="68"/>
      <c r="C233" s="68"/>
      <c r="D233" s="68"/>
      <c r="E233" s="68"/>
      <c r="F233" s="68"/>
      <c r="G233" s="68"/>
      <c r="H233" s="68"/>
    </row>
    <row r="234" spans="1:8" ht="18" customHeight="1">
      <c r="A234" s="68"/>
      <c r="B234" s="68"/>
      <c r="C234" s="68"/>
      <c r="D234" s="68"/>
      <c r="E234" s="68"/>
      <c r="F234" s="68"/>
      <c r="G234" s="68"/>
      <c r="H234" s="68"/>
    </row>
    <row r="235" spans="1:8" ht="18" customHeight="1">
      <c r="A235" s="68"/>
      <c r="B235" s="68"/>
      <c r="C235" s="68"/>
      <c r="D235" s="68"/>
      <c r="E235" s="68"/>
      <c r="F235" s="68"/>
      <c r="G235" s="68"/>
      <c r="H235" s="68"/>
    </row>
    <row r="236" spans="1:8" ht="18" customHeight="1">
      <c r="A236" s="68"/>
      <c r="B236" s="68"/>
      <c r="C236" s="68"/>
      <c r="D236" s="68"/>
      <c r="E236" s="68"/>
      <c r="F236" s="68"/>
      <c r="G236" s="68"/>
      <c r="H236" s="68"/>
    </row>
    <row r="237" spans="1:8" ht="18" customHeight="1">
      <c r="A237" s="68"/>
      <c r="B237" s="68"/>
      <c r="C237" s="68"/>
      <c r="D237" s="68"/>
      <c r="E237" s="68"/>
      <c r="F237" s="68"/>
      <c r="G237" s="68"/>
      <c r="H237" s="68"/>
    </row>
    <row r="238" spans="1:8" ht="18" customHeight="1">
      <c r="A238" s="68"/>
      <c r="B238" s="68"/>
      <c r="C238" s="68"/>
      <c r="D238" s="68"/>
      <c r="E238" s="68"/>
      <c r="F238" s="68"/>
      <c r="G238" s="68"/>
      <c r="H238" s="68"/>
    </row>
    <row r="239" spans="1:8" ht="18" customHeight="1">
      <c r="A239" s="68"/>
      <c r="B239" s="68"/>
      <c r="C239" s="68"/>
      <c r="D239" s="68"/>
      <c r="E239" s="68"/>
      <c r="F239" s="68"/>
      <c r="G239" s="68"/>
      <c r="H239" s="68"/>
    </row>
    <row r="240" spans="1:8" ht="18" customHeight="1">
      <c r="A240" s="68"/>
      <c r="B240" s="68"/>
      <c r="C240" s="68"/>
      <c r="D240" s="68"/>
      <c r="E240" s="68"/>
      <c r="F240" s="68"/>
      <c r="G240" s="68"/>
      <c r="H240" s="68"/>
    </row>
    <row r="241" spans="1:8" ht="18" customHeight="1">
      <c r="A241" s="68"/>
      <c r="B241" s="68"/>
      <c r="C241" s="68"/>
      <c r="D241" s="68"/>
      <c r="E241" s="68"/>
      <c r="F241" s="68"/>
      <c r="G241" s="68"/>
      <c r="H241" s="68"/>
    </row>
    <row r="242" spans="1:8" ht="18" customHeight="1">
      <c r="A242" s="68"/>
      <c r="B242" s="68"/>
      <c r="C242" s="68"/>
      <c r="D242" s="68"/>
      <c r="E242" s="68"/>
      <c r="F242" s="68"/>
      <c r="G242" s="68"/>
      <c r="H242" s="68"/>
    </row>
    <row r="243" spans="1:8" ht="18" customHeight="1">
      <c r="A243" s="68"/>
      <c r="B243" s="68"/>
      <c r="C243" s="68"/>
      <c r="D243" s="68"/>
      <c r="E243" s="68"/>
      <c r="F243" s="68"/>
      <c r="G243" s="68"/>
      <c r="H243" s="68"/>
    </row>
    <row r="244" spans="1:8" ht="18" customHeight="1">
      <c r="A244" s="68"/>
      <c r="B244" s="68"/>
      <c r="C244" s="68"/>
      <c r="D244" s="68"/>
      <c r="E244" s="68"/>
      <c r="F244" s="68"/>
      <c r="G244" s="68"/>
      <c r="H244" s="68"/>
    </row>
    <row r="245" spans="1:8" ht="18" customHeight="1">
      <c r="A245" s="68"/>
      <c r="B245" s="68"/>
      <c r="C245" s="68"/>
      <c r="D245" s="68"/>
      <c r="E245" s="68"/>
      <c r="F245" s="68"/>
      <c r="G245" s="68"/>
      <c r="H245" s="68"/>
    </row>
    <row r="246" spans="1:8" ht="18" customHeight="1">
      <c r="A246" s="68"/>
      <c r="B246" s="68"/>
      <c r="C246" s="68"/>
      <c r="D246" s="68"/>
      <c r="E246" s="68"/>
      <c r="F246" s="68"/>
      <c r="G246" s="68"/>
      <c r="H246" s="68"/>
    </row>
    <row r="247" spans="1:8" ht="18" customHeight="1">
      <c r="A247" s="68"/>
      <c r="B247" s="68"/>
      <c r="C247" s="68"/>
      <c r="D247" s="68"/>
      <c r="E247" s="68"/>
      <c r="F247" s="68"/>
      <c r="G247" s="68"/>
      <c r="H247" s="68"/>
    </row>
    <row r="248" spans="1:8" ht="18" customHeight="1">
      <c r="A248" s="68"/>
      <c r="B248" s="68"/>
      <c r="C248" s="68"/>
      <c r="D248" s="68"/>
      <c r="E248" s="68"/>
      <c r="F248" s="68"/>
      <c r="G248" s="68"/>
      <c r="H248" s="68"/>
    </row>
    <row r="249" spans="1:8" ht="18" customHeight="1">
      <c r="A249" s="68"/>
      <c r="B249" s="68"/>
      <c r="C249" s="68"/>
      <c r="D249" s="68"/>
      <c r="E249" s="68"/>
      <c r="F249" s="68"/>
      <c r="G249" s="68"/>
      <c r="H249" s="68"/>
    </row>
    <row r="250" spans="1:8" ht="18" customHeight="1">
      <c r="A250" s="68"/>
      <c r="B250" s="68"/>
      <c r="C250" s="68"/>
      <c r="D250" s="68"/>
      <c r="E250" s="68"/>
      <c r="F250" s="68"/>
      <c r="G250" s="68"/>
      <c r="H250" s="68"/>
    </row>
    <row r="251" spans="1:8" ht="18" customHeight="1">
      <c r="A251" s="68"/>
      <c r="B251" s="68"/>
      <c r="C251" s="68"/>
      <c r="D251" s="68"/>
      <c r="E251" s="68"/>
      <c r="F251" s="68"/>
      <c r="G251" s="68"/>
      <c r="H251" s="68"/>
    </row>
    <row r="252" spans="1:8" ht="18" customHeight="1">
      <c r="A252" s="68"/>
      <c r="B252" s="68"/>
      <c r="C252" s="68"/>
      <c r="D252" s="68"/>
      <c r="E252" s="68"/>
      <c r="F252" s="68"/>
      <c r="G252" s="68"/>
      <c r="H252" s="68"/>
    </row>
    <row r="253" spans="1:8" ht="18" customHeight="1">
      <c r="A253" s="68"/>
      <c r="B253" s="68"/>
      <c r="C253" s="68"/>
      <c r="D253" s="68"/>
      <c r="E253" s="68"/>
      <c r="F253" s="68"/>
      <c r="G253" s="68"/>
      <c r="H253" s="68"/>
    </row>
    <row r="254" spans="1:8" ht="18" customHeight="1">
      <c r="A254" s="68"/>
      <c r="B254" s="68"/>
      <c r="C254" s="68"/>
      <c r="D254" s="68"/>
      <c r="E254" s="68"/>
      <c r="F254" s="68"/>
      <c r="G254" s="68"/>
      <c r="H254" s="68"/>
    </row>
    <row r="255" spans="1:8" ht="18" customHeight="1">
      <c r="A255" s="68"/>
      <c r="B255" s="68"/>
      <c r="C255" s="68"/>
      <c r="D255" s="68"/>
      <c r="E255" s="68"/>
      <c r="F255" s="68"/>
      <c r="G255" s="68"/>
      <c r="H255" s="68"/>
    </row>
    <row r="256" spans="1:8" ht="18" customHeight="1">
      <c r="A256" s="68"/>
      <c r="B256" s="68"/>
      <c r="C256" s="68"/>
      <c r="D256" s="68"/>
      <c r="E256" s="68"/>
      <c r="F256" s="68"/>
      <c r="G256" s="68"/>
      <c r="H256" s="68"/>
    </row>
    <row r="257" spans="1:8" ht="18" customHeight="1">
      <c r="A257" s="68"/>
      <c r="B257" s="68"/>
      <c r="C257" s="68"/>
      <c r="D257" s="68"/>
      <c r="E257" s="68"/>
      <c r="F257" s="68"/>
      <c r="G257" s="68"/>
      <c r="H257" s="68"/>
    </row>
    <row r="258" spans="1:8" ht="18" customHeight="1">
      <c r="A258" s="68"/>
      <c r="B258" s="68"/>
      <c r="C258" s="68"/>
      <c r="D258" s="68"/>
      <c r="E258" s="68"/>
      <c r="F258" s="68"/>
      <c r="G258" s="68"/>
      <c r="H258" s="68"/>
    </row>
    <row r="259" spans="1:8" ht="18" customHeight="1">
      <c r="A259" s="68"/>
      <c r="B259" s="68"/>
      <c r="C259" s="68"/>
      <c r="D259" s="68"/>
      <c r="E259" s="68"/>
      <c r="F259" s="68"/>
      <c r="G259" s="68"/>
      <c r="H259" s="68"/>
    </row>
    <row r="260" spans="1:8" ht="18" customHeight="1">
      <c r="A260" s="68"/>
      <c r="B260" s="68"/>
      <c r="C260" s="68"/>
      <c r="D260" s="68"/>
      <c r="E260" s="68"/>
      <c r="F260" s="68"/>
      <c r="G260" s="68"/>
      <c r="H260" s="68"/>
    </row>
    <row r="261" spans="1:8" ht="18" customHeight="1">
      <c r="A261" s="68"/>
      <c r="B261" s="68"/>
      <c r="C261" s="68"/>
      <c r="D261" s="68"/>
      <c r="E261" s="68"/>
      <c r="F261" s="68"/>
      <c r="G261" s="68"/>
      <c r="H261" s="68"/>
    </row>
    <row r="262" spans="1:8" ht="18" customHeight="1">
      <c r="A262" s="68"/>
      <c r="B262" s="68"/>
      <c r="C262" s="68"/>
      <c r="D262" s="68"/>
      <c r="E262" s="68"/>
      <c r="F262" s="68"/>
      <c r="G262" s="68"/>
      <c r="H262" s="68"/>
    </row>
    <row r="263" spans="1:8" ht="18" customHeight="1">
      <c r="A263" s="68"/>
      <c r="B263" s="68"/>
      <c r="C263" s="68"/>
      <c r="D263" s="68"/>
      <c r="E263" s="68"/>
      <c r="F263" s="68"/>
      <c r="G263" s="68"/>
      <c r="H263" s="68"/>
    </row>
    <row r="264" spans="1:8" ht="18" customHeight="1">
      <c r="A264" s="68"/>
      <c r="B264" s="68"/>
      <c r="C264" s="68"/>
      <c r="D264" s="68"/>
      <c r="E264" s="68"/>
      <c r="F264" s="68"/>
      <c r="G264" s="68"/>
      <c r="H264" s="68"/>
    </row>
    <row r="265" spans="1:8" ht="18" customHeight="1">
      <c r="A265" s="68"/>
      <c r="B265" s="68"/>
      <c r="C265" s="68"/>
      <c r="D265" s="68"/>
      <c r="E265" s="68"/>
      <c r="F265" s="68"/>
      <c r="G265" s="68"/>
      <c r="H265" s="68"/>
    </row>
    <row r="266" spans="1:8" ht="18" customHeight="1">
      <c r="A266" s="68"/>
      <c r="B266" s="68"/>
      <c r="C266" s="68"/>
      <c r="D266" s="68"/>
      <c r="E266" s="68"/>
      <c r="F266" s="68"/>
      <c r="G266" s="68"/>
      <c r="H266" s="68"/>
    </row>
    <row r="267" spans="1:8" ht="18" customHeight="1">
      <c r="A267" s="68"/>
      <c r="B267" s="68"/>
      <c r="C267" s="68"/>
      <c r="D267" s="68"/>
      <c r="E267" s="68"/>
      <c r="F267" s="68"/>
      <c r="G267" s="68"/>
      <c r="H267" s="68"/>
    </row>
    <row r="268" spans="1:8" ht="18" customHeight="1">
      <c r="A268" s="68"/>
      <c r="B268" s="68"/>
      <c r="C268" s="68"/>
      <c r="D268" s="68"/>
      <c r="E268" s="68"/>
      <c r="F268" s="68"/>
      <c r="G268" s="68"/>
      <c r="H268" s="68"/>
    </row>
    <row r="269" spans="1:8" ht="18" customHeight="1">
      <c r="A269" s="68"/>
      <c r="B269" s="68"/>
      <c r="C269" s="68"/>
      <c r="D269" s="68"/>
      <c r="E269" s="68"/>
      <c r="F269" s="68"/>
      <c r="G269" s="68"/>
      <c r="H269" s="68"/>
    </row>
    <row r="270" spans="1:8" ht="18" customHeight="1">
      <c r="A270" s="68"/>
      <c r="B270" s="68"/>
      <c r="C270" s="68"/>
      <c r="D270" s="68"/>
      <c r="E270" s="68"/>
      <c r="F270" s="68"/>
      <c r="G270" s="68"/>
      <c r="H270" s="68"/>
    </row>
    <row r="271" spans="1:8" ht="18" customHeight="1">
      <c r="A271" s="68"/>
      <c r="B271" s="68"/>
      <c r="C271" s="68"/>
      <c r="D271" s="68"/>
      <c r="E271" s="68"/>
      <c r="F271" s="68"/>
      <c r="G271" s="68"/>
      <c r="H271" s="68"/>
    </row>
    <row r="272" spans="1:8" ht="18" customHeight="1">
      <c r="A272" s="68"/>
      <c r="B272" s="68"/>
      <c r="C272" s="68"/>
      <c r="D272" s="68"/>
      <c r="E272" s="68"/>
      <c r="F272" s="68"/>
      <c r="G272" s="68"/>
      <c r="H272" s="68"/>
    </row>
    <row r="273" spans="1:8" ht="18" customHeight="1">
      <c r="A273" s="68"/>
      <c r="B273" s="68"/>
      <c r="C273" s="68"/>
      <c r="D273" s="68"/>
      <c r="E273" s="68"/>
      <c r="F273" s="68"/>
      <c r="G273" s="68"/>
      <c r="H273" s="68"/>
    </row>
    <row r="274" spans="1:8" ht="18" customHeight="1">
      <c r="A274" s="68"/>
      <c r="B274" s="68"/>
      <c r="C274" s="68"/>
      <c r="D274" s="68"/>
      <c r="E274" s="68"/>
      <c r="F274" s="68"/>
      <c r="G274" s="68"/>
      <c r="H274" s="68"/>
    </row>
    <row r="275" spans="1:8" ht="18" customHeight="1">
      <c r="A275" s="68"/>
      <c r="B275" s="68"/>
      <c r="C275" s="68"/>
      <c r="D275" s="68"/>
      <c r="E275" s="68"/>
      <c r="F275" s="68"/>
      <c r="G275" s="68"/>
      <c r="H275" s="68"/>
    </row>
    <row r="276" spans="1:8" ht="18" customHeight="1">
      <c r="A276" s="68"/>
      <c r="B276" s="68"/>
      <c r="C276" s="68"/>
      <c r="D276" s="68"/>
      <c r="E276" s="68"/>
      <c r="F276" s="68"/>
      <c r="G276" s="68"/>
      <c r="H276" s="68"/>
    </row>
    <row r="277" spans="1:8" ht="18" customHeight="1">
      <c r="A277" s="68"/>
      <c r="B277" s="68"/>
      <c r="C277" s="68"/>
      <c r="D277" s="68"/>
      <c r="E277" s="68"/>
      <c r="F277" s="68"/>
      <c r="G277" s="68"/>
      <c r="H277" s="68"/>
    </row>
    <row r="278" spans="1:8" ht="18" customHeight="1">
      <c r="A278" s="68"/>
      <c r="B278" s="68"/>
      <c r="C278" s="68"/>
      <c r="D278" s="68"/>
      <c r="E278" s="68"/>
      <c r="F278" s="68"/>
      <c r="G278" s="68"/>
      <c r="H278" s="68"/>
    </row>
    <row r="279" spans="1:8" ht="18" customHeight="1">
      <c r="A279" s="68"/>
      <c r="B279" s="68"/>
      <c r="C279" s="68"/>
      <c r="D279" s="68"/>
      <c r="E279" s="68"/>
      <c r="F279" s="68"/>
      <c r="G279" s="68"/>
      <c r="H279" s="68"/>
    </row>
    <row r="280" spans="1:8" ht="18" customHeight="1">
      <c r="A280" s="68"/>
      <c r="B280" s="68"/>
      <c r="C280" s="68"/>
      <c r="D280" s="68"/>
      <c r="E280" s="68"/>
      <c r="F280" s="68"/>
      <c r="G280" s="68"/>
      <c r="H280" s="68"/>
    </row>
    <row r="281" spans="1:8" ht="18" customHeight="1">
      <c r="A281" s="68"/>
      <c r="B281" s="68"/>
      <c r="C281" s="68"/>
      <c r="D281" s="68"/>
      <c r="E281" s="68"/>
      <c r="F281" s="68"/>
      <c r="G281" s="68"/>
      <c r="H281" s="68"/>
    </row>
    <row r="282" spans="1:8" ht="18" customHeight="1">
      <c r="A282" s="68"/>
      <c r="B282" s="68"/>
      <c r="C282" s="68"/>
      <c r="D282" s="68"/>
      <c r="E282" s="68"/>
      <c r="F282" s="68"/>
      <c r="G282" s="68"/>
      <c r="H282" s="68"/>
    </row>
    <row r="283" spans="1:8" ht="18" customHeight="1">
      <c r="A283" s="68"/>
      <c r="B283" s="68"/>
      <c r="C283" s="68"/>
      <c r="D283" s="68"/>
      <c r="E283" s="68"/>
      <c r="F283" s="68"/>
      <c r="G283" s="68"/>
      <c r="H283" s="68"/>
    </row>
    <row r="284" spans="1:8" ht="18" customHeight="1">
      <c r="A284" s="68"/>
      <c r="B284" s="68"/>
      <c r="C284" s="68"/>
      <c r="D284" s="68"/>
      <c r="E284" s="68"/>
      <c r="F284" s="68"/>
      <c r="G284" s="68"/>
      <c r="H284" s="68"/>
    </row>
    <row r="285" spans="1:8" ht="18" customHeight="1">
      <c r="A285" s="68"/>
      <c r="B285" s="68"/>
      <c r="C285" s="68"/>
      <c r="D285" s="68"/>
      <c r="E285" s="68"/>
      <c r="F285" s="68"/>
      <c r="G285" s="68"/>
      <c r="H285" s="68"/>
    </row>
    <row r="286" spans="1:8" ht="18" customHeight="1">
      <c r="A286" s="68"/>
      <c r="B286" s="68"/>
      <c r="C286" s="68"/>
      <c r="D286" s="68"/>
      <c r="E286" s="68"/>
      <c r="F286" s="68"/>
      <c r="G286" s="68"/>
      <c r="H286" s="68"/>
    </row>
    <row r="287" spans="1:8" ht="18" customHeight="1">
      <c r="A287" s="68"/>
      <c r="B287" s="68"/>
      <c r="C287" s="68"/>
      <c r="D287" s="68"/>
      <c r="E287" s="68"/>
      <c r="F287" s="68"/>
      <c r="G287" s="68"/>
      <c r="H287" s="68"/>
    </row>
    <row r="288" spans="1:8" ht="18" customHeight="1">
      <c r="A288" s="68"/>
      <c r="B288" s="68"/>
      <c r="C288" s="68"/>
      <c r="D288" s="68"/>
      <c r="E288" s="68"/>
      <c r="F288" s="68"/>
      <c r="G288" s="68"/>
      <c r="H288" s="68"/>
    </row>
    <row r="289" spans="1:8" ht="18" customHeight="1">
      <c r="A289" s="68"/>
      <c r="B289" s="68"/>
      <c r="C289" s="68"/>
      <c r="D289" s="68"/>
      <c r="E289" s="68"/>
      <c r="F289" s="68"/>
      <c r="G289" s="68"/>
      <c r="H289" s="68"/>
    </row>
    <row r="290" spans="1:8" ht="18" customHeight="1">
      <c r="A290" s="68"/>
      <c r="B290" s="68"/>
      <c r="C290" s="68"/>
      <c r="D290" s="68"/>
      <c r="E290" s="68"/>
      <c r="F290" s="68"/>
      <c r="G290" s="68"/>
      <c r="H290" s="68"/>
    </row>
    <row r="291" spans="1:8" ht="18" customHeight="1">
      <c r="A291" s="68"/>
      <c r="B291" s="68"/>
      <c r="C291" s="68"/>
      <c r="D291" s="68"/>
      <c r="E291" s="68"/>
      <c r="F291" s="68"/>
      <c r="G291" s="68"/>
      <c r="H291" s="68"/>
    </row>
    <row r="292" spans="1:8" ht="18" customHeight="1">
      <c r="A292" s="68"/>
      <c r="B292" s="68"/>
      <c r="C292" s="68"/>
      <c r="D292" s="68"/>
      <c r="E292" s="68"/>
      <c r="F292" s="68"/>
      <c r="G292" s="68"/>
      <c r="H292" s="68"/>
    </row>
    <row r="293" spans="1:8" ht="18" customHeight="1">
      <c r="A293" s="68"/>
      <c r="B293" s="68"/>
      <c r="C293" s="68"/>
      <c r="D293" s="68"/>
      <c r="E293" s="68"/>
      <c r="F293" s="68"/>
      <c r="G293" s="68"/>
      <c r="H293" s="68"/>
    </row>
    <row r="294" spans="1:8" ht="18" customHeight="1">
      <c r="A294" s="68"/>
      <c r="B294" s="68"/>
      <c r="C294" s="68"/>
      <c r="D294" s="68"/>
      <c r="E294" s="68"/>
      <c r="F294" s="68"/>
      <c r="G294" s="68"/>
      <c r="H294" s="68"/>
    </row>
    <row r="295" spans="1:8" ht="18" customHeight="1">
      <c r="A295" s="68"/>
      <c r="B295" s="68"/>
      <c r="C295" s="68"/>
      <c r="D295" s="68"/>
      <c r="E295" s="68"/>
      <c r="F295" s="68"/>
      <c r="G295" s="68"/>
      <c r="H295" s="68"/>
    </row>
    <row r="296" spans="1:8" ht="18" customHeight="1">
      <c r="A296" s="68"/>
      <c r="B296" s="68"/>
      <c r="C296" s="68"/>
      <c r="D296" s="68"/>
      <c r="E296" s="68"/>
      <c r="F296" s="68"/>
      <c r="G296" s="68"/>
      <c r="H296" s="68"/>
    </row>
    <row r="297" spans="1:8" ht="18" customHeight="1">
      <c r="A297" s="68"/>
      <c r="B297" s="68"/>
      <c r="C297" s="68"/>
      <c r="D297" s="68"/>
      <c r="E297" s="68"/>
      <c r="F297" s="68"/>
      <c r="G297" s="68"/>
      <c r="H297" s="68"/>
    </row>
    <row r="298" spans="1:8" ht="18" customHeight="1">
      <c r="A298" s="68"/>
      <c r="B298" s="68"/>
      <c r="C298" s="68"/>
      <c r="D298" s="68"/>
      <c r="E298" s="68"/>
      <c r="F298" s="68"/>
      <c r="G298" s="68"/>
      <c r="H298" s="68"/>
    </row>
    <row r="299" spans="1:8" ht="18" customHeight="1">
      <c r="A299" s="68"/>
      <c r="B299" s="68"/>
      <c r="C299" s="68"/>
      <c r="D299" s="68"/>
      <c r="E299" s="68"/>
      <c r="F299" s="68"/>
      <c r="G299" s="68"/>
      <c r="H299" s="68"/>
    </row>
    <row r="300" spans="1:8" ht="18" customHeight="1">
      <c r="A300" s="68"/>
      <c r="B300" s="68"/>
      <c r="C300" s="68"/>
      <c r="D300" s="68"/>
      <c r="E300" s="68"/>
      <c r="F300" s="68"/>
      <c r="G300" s="68"/>
      <c r="H300" s="68"/>
    </row>
    <row r="301" spans="1:8" ht="18" customHeight="1">
      <c r="A301" s="68"/>
      <c r="B301" s="68"/>
      <c r="C301" s="68"/>
      <c r="D301" s="68"/>
      <c r="E301" s="68"/>
      <c r="F301" s="68"/>
      <c r="G301" s="68"/>
      <c r="H301" s="68"/>
    </row>
    <row r="302" spans="1:8" ht="18" customHeight="1">
      <c r="A302" s="68"/>
      <c r="B302" s="68"/>
      <c r="C302" s="68"/>
      <c r="D302" s="68"/>
      <c r="E302" s="68"/>
      <c r="F302" s="68"/>
      <c r="G302" s="68"/>
      <c r="H302" s="68"/>
    </row>
    <row r="303" spans="1:8" ht="18" customHeight="1">
      <c r="A303" s="68"/>
      <c r="B303" s="68"/>
      <c r="C303" s="68"/>
      <c r="D303" s="68"/>
      <c r="E303" s="68"/>
      <c r="F303" s="68"/>
      <c r="G303" s="68"/>
      <c r="H303" s="68"/>
    </row>
    <row r="304" spans="1:8" ht="18" customHeight="1">
      <c r="A304" s="68"/>
      <c r="B304" s="68"/>
      <c r="C304" s="68"/>
      <c r="D304" s="68"/>
      <c r="E304" s="68"/>
      <c r="F304" s="68"/>
      <c r="G304" s="68"/>
      <c r="H304" s="68"/>
    </row>
    <row r="305" spans="1:8" ht="18" customHeight="1">
      <c r="A305" s="68"/>
      <c r="B305" s="68"/>
      <c r="C305" s="68"/>
      <c r="D305" s="68"/>
      <c r="E305" s="68"/>
      <c r="F305" s="68"/>
      <c r="G305" s="68"/>
      <c r="H305" s="68"/>
    </row>
    <row r="306" spans="1:8" ht="18" customHeight="1">
      <c r="A306" s="68"/>
      <c r="B306" s="68"/>
      <c r="C306" s="68"/>
      <c r="D306" s="68"/>
      <c r="E306" s="68"/>
      <c r="F306" s="68"/>
      <c r="G306" s="68"/>
      <c r="H306" s="68"/>
    </row>
    <row r="307" spans="1:8" ht="18" customHeight="1">
      <c r="A307" s="68"/>
      <c r="B307" s="68"/>
      <c r="C307" s="68"/>
      <c r="D307" s="68"/>
      <c r="E307" s="68"/>
      <c r="F307" s="68"/>
      <c r="G307" s="68"/>
      <c r="H307" s="68"/>
    </row>
    <row r="308" spans="1:8" ht="18" customHeight="1">
      <c r="A308" s="68"/>
      <c r="B308" s="68"/>
      <c r="C308" s="68"/>
      <c r="D308" s="68"/>
      <c r="E308" s="68"/>
      <c r="F308" s="68"/>
      <c r="G308" s="68"/>
      <c r="H308" s="68"/>
    </row>
    <row r="309" spans="1:8" ht="18" customHeight="1">
      <c r="A309" s="68"/>
      <c r="B309" s="68"/>
      <c r="C309" s="68"/>
      <c r="D309" s="68"/>
      <c r="E309" s="68"/>
      <c r="F309" s="68"/>
      <c r="G309" s="68"/>
      <c r="H309" s="68"/>
    </row>
    <row r="310" spans="1:8" ht="18" customHeight="1">
      <c r="A310" s="68"/>
      <c r="B310" s="68"/>
      <c r="C310" s="68"/>
      <c r="D310" s="68"/>
      <c r="E310" s="68"/>
      <c r="F310" s="68"/>
      <c r="G310" s="68"/>
      <c r="H310" s="68"/>
    </row>
    <row r="311" spans="1:8" ht="18" customHeight="1">
      <c r="A311" s="68"/>
      <c r="B311" s="68"/>
      <c r="C311" s="68"/>
      <c r="D311" s="68"/>
      <c r="E311" s="68"/>
      <c r="F311" s="68"/>
      <c r="G311" s="68"/>
      <c r="H311" s="68"/>
    </row>
    <row r="312" spans="1:8" ht="18" customHeight="1">
      <c r="A312" s="68"/>
      <c r="B312" s="68"/>
      <c r="C312" s="68"/>
      <c r="D312" s="68"/>
      <c r="E312" s="68"/>
      <c r="F312" s="68"/>
      <c r="G312" s="68"/>
      <c r="H312" s="68"/>
    </row>
    <row r="313" spans="1:8" ht="18" customHeight="1">
      <c r="A313" s="68"/>
      <c r="B313" s="68"/>
      <c r="C313" s="68"/>
      <c r="D313" s="68"/>
      <c r="E313" s="68"/>
      <c r="F313" s="68"/>
      <c r="G313" s="68"/>
      <c r="H313" s="68"/>
    </row>
    <row r="314" spans="1:8" ht="18" customHeight="1">
      <c r="A314" s="68"/>
      <c r="B314" s="68"/>
      <c r="C314" s="68"/>
      <c r="D314" s="68"/>
      <c r="E314" s="68"/>
      <c r="F314" s="68"/>
      <c r="G314" s="68"/>
      <c r="H314" s="68"/>
    </row>
    <row r="315" spans="1:8" ht="18" customHeight="1">
      <c r="A315" s="68"/>
      <c r="B315" s="68"/>
      <c r="C315" s="68"/>
      <c r="D315" s="68"/>
      <c r="E315" s="68"/>
      <c r="F315" s="68"/>
      <c r="G315" s="68"/>
      <c r="H315" s="68"/>
    </row>
    <row r="316" spans="1:8" ht="18" customHeight="1">
      <c r="A316" s="68"/>
      <c r="B316" s="68"/>
      <c r="C316" s="68"/>
      <c r="D316" s="68"/>
      <c r="E316" s="68"/>
      <c r="F316" s="68"/>
      <c r="G316" s="68"/>
      <c r="H316" s="68"/>
    </row>
    <row r="317" spans="1:8" ht="18" customHeight="1">
      <c r="A317" s="68"/>
      <c r="B317" s="68"/>
      <c r="C317" s="68"/>
      <c r="D317" s="68"/>
      <c r="E317" s="68"/>
      <c r="F317" s="68"/>
      <c r="G317" s="68"/>
      <c r="H317" s="68"/>
    </row>
    <row r="318" spans="1:8" ht="18" customHeight="1">
      <c r="A318" s="68"/>
      <c r="B318" s="68"/>
      <c r="C318" s="68"/>
      <c r="D318" s="68"/>
      <c r="E318" s="68"/>
      <c r="F318" s="68"/>
      <c r="G318" s="68"/>
      <c r="H318" s="68"/>
    </row>
    <row r="319" spans="1:8" ht="18" customHeight="1">
      <c r="A319" s="68"/>
      <c r="B319" s="68"/>
      <c r="C319" s="68"/>
      <c r="D319" s="68"/>
      <c r="E319" s="68"/>
      <c r="F319" s="68"/>
      <c r="G319" s="68"/>
      <c r="H319" s="68"/>
    </row>
    <row r="320" spans="1:8" ht="18" customHeight="1">
      <c r="A320" s="68"/>
      <c r="B320" s="68"/>
      <c r="C320" s="68"/>
      <c r="D320" s="68"/>
      <c r="E320" s="68"/>
      <c r="F320" s="68"/>
      <c r="G320" s="68"/>
      <c r="H320" s="68"/>
    </row>
    <row r="321" spans="1:8" ht="18" customHeight="1">
      <c r="A321" s="68"/>
      <c r="B321" s="68"/>
      <c r="C321" s="68"/>
      <c r="D321" s="68"/>
      <c r="E321" s="68"/>
      <c r="F321" s="68"/>
      <c r="G321" s="68"/>
      <c r="H321" s="68"/>
    </row>
    <row r="322" spans="1:8" ht="18" customHeight="1">
      <c r="A322" s="68"/>
      <c r="B322" s="68"/>
      <c r="C322" s="68"/>
      <c r="D322" s="68"/>
      <c r="E322" s="68"/>
      <c r="F322" s="68"/>
      <c r="G322" s="68"/>
      <c r="H322" s="68"/>
    </row>
    <row r="323" spans="1:8" ht="18" customHeight="1">
      <c r="A323" s="68"/>
      <c r="B323" s="68"/>
      <c r="C323" s="68"/>
      <c r="D323" s="68"/>
      <c r="E323" s="68"/>
      <c r="F323" s="68"/>
      <c r="G323" s="68"/>
      <c r="H323" s="68"/>
    </row>
    <row r="324" spans="1:8" ht="18" customHeight="1">
      <c r="A324" s="68"/>
      <c r="B324" s="68"/>
      <c r="C324" s="68"/>
      <c r="D324" s="68"/>
      <c r="E324" s="68"/>
      <c r="F324" s="68"/>
      <c r="G324" s="68"/>
      <c r="H324" s="68"/>
    </row>
    <row r="325" spans="1:8" ht="18" customHeight="1">
      <c r="A325" s="68"/>
      <c r="B325" s="68"/>
      <c r="C325" s="68"/>
      <c r="D325" s="68"/>
      <c r="E325" s="68"/>
      <c r="F325" s="68"/>
      <c r="G325" s="68"/>
      <c r="H325" s="68"/>
    </row>
    <row r="326" spans="1:8" ht="18" customHeight="1">
      <c r="A326" s="68"/>
      <c r="B326" s="68"/>
      <c r="C326" s="68"/>
      <c r="D326" s="68"/>
      <c r="E326" s="68"/>
      <c r="F326" s="68"/>
      <c r="G326" s="68"/>
      <c r="H326" s="68"/>
    </row>
    <row r="327" spans="1:8" ht="18" customHeight="1">
      <c r="A327" s="68"/>
      <c r="B327" s="68"/>
      <c r="C327" s="68"/>
      <c r="D327" s="68"/>
      <c r="E327" s="68"/>
      <c r="F327" s="68"/>
      <c r="G327" s="68"/>
      <c r="H327" s="68"/>
    </row>
    <row r="328" spans="1:8" ht="18" customHeight="1">
      <c r="A328" s="68"/>
      <c r="B328" s="68"/>
      <c r="C328" s="68"/>
      <c r="D328" s="68"/>
      <c r="E328" s="68"/>
      <c r="F328" s="68"/>
      <c r="G328" s="68"/>
      <c r="H328" s="68"/>
    </row>
    <row r="329" spans="1:8" ht="18" customHeight="1">
      <c r="A329" s="68"/>
      <c r="B329" s="68"/>
      <c r="C329" s="68"/>
      <c r="D329" s="68"/>
      <c r="E329" s="68"/>
      <c r="F329" s="68"/>
      <c r="G329" s="68"/>
      <c r="H329" s="68"/>
    </row>
    <row r="330" spans="1:8" ht="18" customHeight="1">
      <c r="A330" s="68"/>
      <c r="B330" s="68"/>
      <c r="C330" s="68"/>
      <c r="D330" s="68"/>
      <c r="E330" s="68"/>
      <c r="F330" s="68"/>
      <c r="G330" s="68"/>
      <c r="H330" s="68"/>
    </row>
    <row r="331" spans="1:8" ht="18" customHeight="1">
      <c r="A331" s="68"/>
      <c r="B331" s="68"/>
      <c r="C331" s="68"/>
      <c r="D331" s="68"/>
      <c r="E331" s="68"/>
      <c r="F331" s="68"/>
      <c r="G331" s="68"/>
      <c r="H331" s="68"/>
    </row>
    <row r="332" spans="1:8" ht="18" customHeight="1">
      <c r="A332" s="68"/>
      <c r="B332" s="68"/>
      <c r="C332" s="68"/>
      <c r="D332" s="68"/>
      <c r="E332" s="68"/>
      <c r="F332" s="68"/>
      <c r="G332" s="68"/>
      <c r="H332" s="68"/>
    </row>
    <row r="333" spans="1:8" ht="18" customHeight="1">
      <c r="A333" s="68"/>
      <c r="B333" s="68"/>
      <c r="C333" s="68"/>
      <c r="D333" s="68"/>
      <c r="E333" s="68"/>
      <c r="F333" s="68"/>
      <c r="G333" s="68"/>
      <c r="H333" s="68"/>
    </row>
    <row r="334" spans="1:8" ht="18" customHeight="1">
      <c r="A334" s="68"/>
      <c r="B334" s="68"/>
      <c r="C334" s="68"/>
      <c r="D334" s="68"/>
      <c r="E334" s="68"/>
      <c r="F334" s="68"/>
      <c r="G334" s="68"/>
      <c r="H334" s="68"/>
    </row>
    <row r="335" spans="1:8" ht="18" customHeight="1">
      <c r="A335" s="68"/>
      <c r="B335" s="68"/>
      <c r="C335" s="68"/>
      <c r="D335" s="68"/>
      <c r="E335" s="68"/>
      <c r="F335" s="68"/>
      <c r="G335" s="68"/>
      <c r="H335" s="68"/>
    </row>
    <row r="336" spans="1:8" ht="18" customHeight="1">
      <c r="A336" s="68"/>
      <c r="B336" s="68"/>
      <c r="C336" s="68"/>
      <c r="D336" s="68"/>
      <c r="E336" s="68"/>
      <c r="F336" s="68"/>
      <c r="G336" s="68"/>
      <c r="H336" s="68"/>
    </row>
    <row r="337" spans="1:8" ht="18" customHeight="1">
      <c r="A337" s="68"/>
      <c r="B337" s="68"/>
      <c r="C337" s="68"/>
      <c r="D337" s="68"/>
      <c r="E337" s="68"/>
      <c r="F337" s="68"/>
      <c r="G337" s="68"/>
      <c r="H337" s="68"/>
    </row>
    <row r="338" spans="1:8" ht="18" customHeight="1">
      <c r="A338" s="68"/>
      <c r="B338" s="68"/>
      <c r="C338" s="68"/>
      <c r="D338" s="68"/>
      <c r="E338" s="68"/>
      <c r="F338" s="68"/>
      <c r="G338" s="68"/>
      <c r="H338" s="68"/>
    </row>
    <row r="339" spans="1:8" ht="18" customHeight="1">
      <c r="A339" s="68"/>
      <c r="B339" s="68"/>
      <c r="C339" s="68"/>
      <c r="D339" s="68"/>
      <c r="E339" s="68"/>
      <c r="F339" s="68"/>
      <c r="G339" s="68"/>
      <c r="H339" s="68"/>
    </row>
    <row r="340" spans="1:8" ht="18" customHeight="1">
      <c r="A340" s="68"/>
      <c r="B340" s="68"/>
      <c r="C340" s="68"/>
      <c r="D340" s="68"/>
      <c r="E340" s="68"/>
      <c r="F340" s="68"/>
      <c r="G340" s="68"/>
      <c r="H340" s="68"/>
    </row>
    <row r="341" spans="1:8" ht="18" customHeight="1">
      <c r="A341" s="68"/>
      <c r="B341" s="68"/>
      <c r="C341" s="68"/>
      <c r="D341" s="68"/>
      <c r="E341" s="68"/>
      <c r="F341" s="68"/>
      <c r="G341" s="68"/>
      <c r="H341" s="68"/>
    </row>
    <row r="342" spans="1:8" ht="18" customHeight="1">
      <c r="A342" s="68"/>
      <c r="B342" s="68"/>
      <c r="C342" s="68"/>
      <c r="D342" s="68"/>
      <c r="E342" s="68"/>
      <c r="F342" s="68"/>
      <c r="G342" s="68"/>
      <c r="H342" s="68"/>
    </row>
    <row r="343" spans="1:8" ht="18" customHeight="1">
      <c r="A343" s="68"/>
      <c r="B343" s="68"/>
      <c r="C343" s="68"/>
      <c r="D343" s="68"/>
      <c r="E343" s="68"/>
      <c r="F343" s="68"/>
      <c r="G343" s="68"/>
      <c r="H343" s="68"/>
    </row>
    <row r="344" spans="1:8" ht="18" customHeight="1">
      <c r="A344" s="68"/>
      <c r="B344" s="68"/>
      <c r="C344" s="68"/>
      <c r="D344" s="68"/>
      <c r="E344" s="68"/>
      <c r="F344" s="68"/>
      <c r="G344" s="68"/>
      <c r="H344" s="68"/>
    </row>
    <row r="345" spans="1:8" ht="18" customHeight="1">
      <c r="A345" s="68"/>
      <c r="B345" s="68"/>
      <c r="C345" s="68"/>
      <c r="D345" s="68"/>
      <c r="E345" s="68"/>
      <c r="F345" s="68"/>
      <c r="G345" s="68"/>
      <c r="H345" s="68"/>
    </row>
    <row r="346" spans="1:8" ht="18" customHeight="1">
      <c r="A346" s="68"/>
      <c r="B346" s="68"/>
      <c r="C346" s="68"/>
      <c r="D346" s="68"/>
      <c r="E346" s="68"/>
      <c r="F346" s="68"/>
      <c r="G346" s="68"/>
      <c r="H346" s="68"/>
    </row>
    <row r="347" spans="1:8" ht="18" customHeight="1">
      <c r="A347" s="68"/>
      <c r="B347" s="68"/>
      <c r="C347" s="68"/>
      <c r="D347" s="68"/>
      <c r="E347" s="68"/>
      <c r="F347" s="68"/>
      <c r="G347" s="68"/>
      <c r="H347" s="68"/>
    </row>
    <row r="348" spans="1:8" ht="18" customHeight="1">
      <c r="A348" s="68"/>
      <c r="B348" s="68"/>
      <c r="C348" s="68"/>
      <c r="D348" s="68"/>
      <c r="E348" s="68"/>
      <c r="F348" s="68"/>
      <c r="G348" s="68"/>
      <c r="H348" s="68"/>
    </row>
    <row r="349" spans="1:8" ht="18" customHeight="1">
      <c r="A349" s="68"/>
      <c r="B349" s="68"/>
      <c r="C349" s="68"/>
      <c r="D349" s="68"/>
      <c r="E349" s="68"/>
      <c r="F349" s="68"/>
      <c r="G349" s="68"/>
      <c r="H349" s="68"/>
    </row>
    <row r="350" spans="1:8" ht="18" customHeight="1">
      <c r="A350" s="68"/>
      <c r="B350" s="68"/>
      <c r="C350" s="68"/>
      <c r="D350" s="68"/>
      <c r="E350" s="68"/>
      <c r="F350" s="68"/>
      <c r="G350" s="68"/>
      <c r="H350" s="68"/>
    </row>
    <row r="351" spans="1:8" ht="18" customHeight="1">
      <c r="A351" s="68"/>
      <c r="B351" s="68"/>
      <c r="C351" s="68"/>
      <c r="D351" s="68"/>
      <c r="E351" s="68"/>
      <c r="F351" s="68"/>
      <c r="G351" s="68"/>
      <c r="H351" s="68"/>
    </row>
    <row r="352" spans="1:8" ht="18" customHeight="1">
      <c r="A352" s="68"/>
      <c r="B352" s="68"/>
      <c r="C352" s="68"/>
      <c r="D352" s="68"/>
      <c r="E352" s="68"/>
      <c r="F352" s="68"/>
      <c r="G352" s="68"/>
      <c r="H352" s="68"/>
    </row>
    <row r="353" spans="1:8" ht="18" customHeight="1">
      <c r="A353" s="68"/>
      <c r="B353" s="68"/>
      <c r="C353" s="68"/>
      <c r="D353" s="68"/>
      <c r="E353" s="68"/>
      <c r="F353" s="68"/>
      <c r="G353" s="68"/>
      <c r="H353" s="68"/>
    </row>
    <row r="354" spans="1:8" ht="18" customHeight="1">
      <c r="A354" s="68"/>
      <c r="B354" s="68"/>
      <c r="C354" s="68"/>
      <c r="D354" s="68"/>
      <c r="E354" s="68"/>
      <c r="F354" s="68"/>
      <c r="G354" s="68"/>
      <c r="H354" s="68"/>
    </row>
    <row r="355" spans="1:8" ht="18" customHeight="1">
      <c r="A355" s="68"/>
      <c r="B355" s="68"/>
      <c r="C355" s="68"/>
      <c r="D355" s="68"/>
      <c r="E355" s="68"/>
      <c r="F355" s="68"/>
      <c r="G355" s="68"/>
      <c r="H355" s="68"/>
    </row>
    <row r="356" spans="1:8" ht="18" customHeight="1">
      <c r="A356" s="68"/>
      <c r="B356" s="68"/>
      <c r="C356" s="68"/>
      <c r="D356" s="68"/>
      <c r="E356" s="68"/>
      <c r="F356" s="68"/>
      <c r="G356" s="68"/>
      <c r="H356" s="68"/>
    </row>
    <row r="357" spans="1:8" ht="18" customHeight="1">
      <c r="A357" s="68"/>
      <c r="B357" s="68"/>
      <c r="C357" s="68"/>
      <c r="D357" s="68"/>
      <c r="E357" s="68"/>
      <c r="F357" s="68"/>
      <c r="G357" s="68"/>
      <c r="H357" s="68"/>
    </row>
    <row r="358" spans="1:8" ht="18" customHeight="1">
      <c r="A358" s="68"/>
      <c r="B358" s="68"/>
      <c r="C358" s="68"/>
      <c r="D358" s="68"/>
      <c r="E358" s="68"/>
      <c r="F358" s="68"/>
      <c r="G358" s="68"/>
      <c r="H358" s="68"/>
    </row>
    <row r="359" spans="1:8" ht="18" customHeight="1">
      <c r="A359" s="68"/>
      <c r="B359" s="68"/>
      <c r="C359" s="68"/>
      <c r="D359" s="68"/>
      <c r="E359" s="68"/>
      <c r="F359" s="68"/>
      <c r="G359" s="68"/>
      <c r="H359" s="68"/>
    </row>
    <row r="360" spans="1:8" ht="18" customHeight="1">
      <c r="A360" s="68"/>
      <c r="B360" s="68"/>
      <c r="C360" s="68"/>
      <c r="D360" s="68"/>
      <c r="E360" s="68"/>
      <c r="F360" s="68"/>
      <c r="G360" s="68"/>
      <c r="H360" s="68"/>
    </row>
    <row r="361" spans="1:8" ht="18" customHeight="1">
      <c r="A361" s="68"/>
      <c r="B361" s="68"/>
      <c r="C361" s="68"/>
      <c r="D361" s="68"/>
      <c r="E361" s="68"/>
      <c r="F361" s="68"/>
      <c r="G361" s="68"/>
      <c r="H361" s="68"/>
    </row>
    <row r="362" spans="1:8" ht="18" customHeight="1">
      <c r="A362" s="68"/>
      <c r="B362" s="68"/>
      <c r="C362" s="68"/>
      <c r="D362" s="68"/>
      <c r="E362" s="68"/>
      <c r="F362" s="68"/>
      <c r="G362" s="68"/>
      <c r="H362" s="68"/>
    </row>
    <row r="363" spans="1:8" ht="18" customHeight="1">
      <c r="A363" s="68"/>
      <c r="B363" s="68"/>
      <c r="C363" s="68"/>
      <c r="D363" s="68"/>
      <c r="E363" s="68"/>
      <c r="F363" s="68"/>
      <c r="G363" s="68"/>
      <c r="H363" s="68"/>
    </row>
    <row r="364" spans="1:8" ht="18" customHeight="1">
      <c r="A364" s="68"/>
      <c r="B364" s="68"/>
      <c r="C364" s="68"/>
      <c r="D364" s="68"/>
      <c r="E364" s="68"/>
      <c r="F364" s="68"/>
      <c r="G364" s="68"/>
      <c r="H364" s="68"/>
    </row>
    <row r="365" spans="1:8" ht="18" customHeight="1">
      <c r="A365" s="68"/>
      <c r="B365" s="68"/>
      <c r="C365" s="68"/>
      <c r="D365" s="68"/>
      <c r="E365" s="68"/>
      <c r="F365" s="68"/>
      <c r="G365" s="68"/>
      <c r="H365" s="68"/>
    </row>
    <row r="366" spans="1:8" ht="18" customHeight="1">
      <c r="A366" s="68"/>
      <c r="B366" s="68"/>
      <c r="C366" s="68"/>
      <c r="D366" s="68"/>
      <c r="E366" s="68"/>
      <c r="F366" s="68"/>
      <c r="G366" s="68"/>
      <c r="H366" s="68"/>
    </row>
    <row r="367" spans="1:8" ht="18" customHeight="1">
      <c r="A367" s="68"/>
      <c r="B367" s="68"/>
      <c r="C367" s="68"/>
      <c r="D367" s="68"/>
      <c r="E367" s="68"/>
      <c r="F367" s="68"/>
      <c r="G367" s="68"/>
      <c r="H367" s="68"/>
    </row>
    <row r="368" spans="1:8" ht="18" customHeight="1">
      <c r="A368" s="68"/>
      <c r="B368" s="68"/>
      <c r="C368" s="68"/>
      <c r="D368" s="68"/>
      <c r="E368" s="68"/>
      <c r="F368" s="68"/>
      <c r="G368" s="68"/>
      <c r="H368" s="68"/>
    </row>
    <row r="369" spans="1:8" ht="18" customHeight="1">
      <c r="A369" s="68"/>
      <c r="B369" s="68"/>
      <c r="C369" s="68"/>
      <c r="D369" s="68"/>
      <c r="E369" s="68"/>
      <c r="F369" s="68"/>
      <c r="G369" s="68"/>
      <c r="H369" s="68"/>
    </row>
    <row r="370" spans="1:8" ht="18" customHeight="1">
      <c r="A370" s="68"/>
      <c r="B370" s="68"/>
      <c r="C370" s="68"/>
      <c r="D370" s="68"/>
      <c r="E370" s="68"/>
      <c r="F370" s="68"/>
      <c r="G370" s="68"/>
      <c r="H370" s="68"/>
    </row>
    <row r="371" spans="1:8" ht="18" customHeight="1">
      <c r="A371" s="68"/>
      <c r="B371" s="68"/>
      <c r="C371" s="68"/>
      <c r="D371" s="68"/>
      <c r="E371" s="68"/>
      <c r="F371" s="68"/>
      <c r="G371" s="68"/>
      <c r="H371" s="68"/>
    </row>
  </sheetData>
  <mergeCells count="27">
    <mergeCell ref="B65:C65"/>
    <mergeCell ref="A87:C87"/>
    <mergeCell ref="C3:D3"/>
    <mergeCell ref="B44:C44"/>
    <mergeCell ref="A52:C52"/>
    <mergeCell ref="B53:C53"/>
    <mergeCell ref="A57:C57"/>
    <mergeCell ref="B58:C58"/>
    <mergeCell ref="B60:C60"/>
    <mergeCell ref="B25:C25"/>
    <mergeCell ref="A32:C32"/>
    <mergeCell ref="B33:C33"/>
    <mergeCell ref="A38:C38"/>
    <mergeCell ref="B39:C39"/>
    <mergeCell ref="A43:C43"/>
    <mergeCell ref="A6:C6"/>
    <mergeCell ref="B7:C7"/>
    <mergeCell ref="B15:C15"/>
    <mergeCell ref="A21:C21"/>
    <mergeCell ref="B22:C22"/>
    <mergeCell ref="A24:C24"/>
    <mergeCell ref="A2:H2"/>
    <mergeCell ref="A4:C4"/>
    <mergeCell ref="D4:D5"/>
    <mergeCell ref="E4:E5"/>
    <mergeCell ref="F4:F5"/>
    <mergeCell ref="G4:H5"/>
  </mergeCells>
  <phoneticPr fontId="10" type="noConversion"/>
  <pageMargins left="0.35433070866141736" right="0.31496062992125984" top="1.0236220472440944" bottom="0.82677165354330717" header="0.51181102362204722" footer="0.31496062992125984"/>
  <pageSetup paperSize="9" scale="64" orientation="portrait" r:id="rId1"/>
  <headerFooter alignWithMargins="0"/>
  <rowBreaks count="1" manualBreakCount="1">
    <brk id="26" max="7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3"/>
  <sheetViews>
    <sheetView view="pageBreakPreview" topLeftCell="A121" zoomScaleNormal="100" zoomScaleSheetLayoutView="100" workbookViewId="0">
      <selection activeCell="G49" sqref="G49"/>
    </sheetView>
  </sheetViews>
  <sheetFormatPr defaultColWidth="10" defaultRowHeight="18" customHeight="1"/>
  <cols>
    <col min="1" max="1" width="3.75" style="101" customWidth="1"/>
    <col min="2" max="2" width="3.875" style="101" customWidth="1"/>
    <col min="3" max="3" width="12.375" style="101" customWidth="1"/>
    <col min="4" max="4" width="12" style="101" customWidth="1"/>
    <col min="5" max="6" width="11.375" style="101" customWidth="1"/>
    <col min="7" max="7" width="42.5" style="101" customWidth="1"/>
    <col min="8" max="8" width="12.625" style="101" customWidth="1"/>
    <col min="9" max="9" width="11.125" style="101" bestFit="1" customWidth="1"/>
    <col min="10" max="16384" width="10" style="101"/>
  </cols>
  <sheetData>
    <row r="1" spans="1:8" ht="18" customHeight="1">
      <c r="C1" s="356" t="s">
        <v>191</v>
      </c>
      <c r="D1" s="356"/>
    </row>
    <row r="2" spans="1:8" ht="37.5" customHeight="1">
      <c r="A2" s="343" t="s">
        <v>247</v>
      </c>
      <c r="B2" s="343"/>
      <c r="C2" s="343"/>
      <c r="D2" s="343"/>
      <c r="E2" s="343"/>
      <c r="F2" s="343"/>
      <c r="G2" s="343"/>
      <c r="H2" s="343"/>
    </row>
    <row r="3" spans="1:8" s="102" customFormat="1" ht="24.95" customHeight="1">
      <c r="A3" s="239" t="s">
        <v>55</v>
      </c>
      <c r="B3" s="234"/>
      <c r="C3" s="354" t="s">
        <v>377</v>
      </c>
      <c r="D3" s="355"/>
      <c r="E3" s="100"/>
      <c r="F3" s="100"/>
      <c r="H3" s="66" t="s">
        <v>63</v>
      </c>
    </row>
    <row r="4" spans="1:8" s="102" customFormat="1" ht="24.95" customHeight="1">
      <c r="A4" s="344" t="s">
        <v>7</v>
      </c>
      <c r="B4" s="345"/>
      <c r="C4" s="346"/>
      <c r="D4" s="347" t="s">
        <v>164</v>
      </c>
      <c r="E4" s="347" t="s">
        <v>165</v>
      </c>
      <c r="F4" s="347" t="s">
        <v>64</v>
      </c>
      <c r="G4" s="347" t="s">
        <v>196</v>
      </c>
      <c r="H4" s="348"/>
    </row>
    <row r="5" spans="1:8" s="102" customFormat="1" ht="24.95" customHeight="1">
      <c r="A5" s="69" t="s">
        <v>4</v>
      </c>
      <c r="B5" s="69" t="s">
        <v>5</v>
      </c>
      <c r="C5" s="69" t="s">
        <v>6</v>
      </c>
      <c r="D5" s="348"/>
      <c r="E5" s="348"/>
      <c r="F5" s="348"/>
      <c r="G5" s="348"/>
      <c r="H5" s="348"/>
    </row>
    <row r="6" spans="1:8" s="102" customFormat="1" ht="24.95" customHeight="1">
      <c r="A6" s="361" t="s">
        <v>114</v>
      </c>
      <c r="B6" s="361"/>
      <c r="C6" s="361"/>
      <c r="D6" s="109">
        <f>D7</f>
        <v>48472830</v>
      </c>
      <c r="E6" s="109">
        <f>E7</f>
        <v>48606000</v>
      </c>
      <c r="F6" s="110">
        <f t="shared" ref="F6:F12" si="0">SUM(D6-E6)</f>
        <v>-133170</v>
      </c>
      <c r="G6" s="185"/>
      <c r="H6" s="111"/>
    </row>
    <row r="7" spans="1:8" s="102" customFormat="1" ht="24.95" customHeight="1">
      <c r="A7" s="112"/>
      <c r="B7" s="360" t="s">
        <v>114</v>
      </c>
      <c r="C7" s="360"/>
      <c r="D7" s="113">
        <f>D8+D10+D11+D12</f>
        <v>48472830</v>
      </c>
      <c r="E7" s="113">
        <f>E8+E10+E11+E12</f>
        <v>48606000</v>
      </c>
      <c r="F7" s="114">
        <f>SUM(D7-E7)</f>
        <v>-133170</v>
      </c>
      <c r="G7" s="185"/>
      <c r="H7" s="115"/>
    </row>
    <row r="8" spans="1:8" s="102" customFormat="1" ht="24.95" customHeight="1">
      <c r="A8" s="116"/>
      <c r="B8" s="195"/>
      <c r="C8" s="195" t="s">
        <v>115</v>
      </c>
      <c r="D8" s="196">
        <v>29888560</v>
      </c>
      <c r="E8" s="196">
        <v>30366000</v>
      </c>
      <c r="F8" s="197">
        <f>SUM(D8-E8)</f>
        <v>-477440</v>
      </c>
      <c r="G8" s="184" t="s">
        <v>285</v>
      </c>
      <c r="H8" s="198">
        <v>29888560</v>
      </c>
    </row>
    <row r="9" spans="1:8" s="102" customFormat="1" ht="24.95" customHeight="1">
      <c r="A9" s="116"/>
      <c r="B9" s="116"/>
      <c r="C9" s="168"/>
      <c r="D9" s="109"/>
      <c r="E9" s="109"/>
      <c r="F9" s="110"/>
      <c r="G9" s="190" t="s">
        <v>3</v>
      </c>
      <c r="H9" s="111">
        <f>H8</f>
        <v>29888560</v>
      </c>
    </row>
    <row r="10" spans="1:8" s="102" customFormat="1" ht="24.95" customHeight="1">
      <c r="A10" s="116"/>
      <c r="B10" s="116"/>
      <c r="C10" s="112" t="s">
        <v>116</v>
      </c>
      <c r="D10" s="117">
        <v>15592070</v>
      </c>
      <c r="E10" s="117">
        <v>14815000</v>
      </c>
      <c r="F10" s="118">
        <f t="shared" si="0"/>
        <v>777070</v>
      </c>
      <c r="G10" s="187"/>
      <c r="H10" s="98"/>
    </row>
    <row r="11" spans="1:8" s="102" customFormat="1" ht="24.95" customHeight="1">
      <c r="A11" s="116"/>
      <c r="B11" s="116"/>
      <c r="C11" s="112" t="s">
        <v>117</v>
      </c>
      <c r="D11" s="117">
        <v>0</v>
      </c>
      <c r="E11" s="117">
        <v>0</v>
      </c>
      <c r="F11" s="118">
        <f t="shared" si="0"/>
        <v>0</v>
      </c>
      <c r="G11" s="187"/>
      <c r="H11" s="98"/>
    </row>
    <row r="12" spans="1:8" s="102" customFormat="1" ht="24.95" customHeight="1">
      <c r="A12" s="116"/>
      <c r="B12" s="116"/>
      <c r="C12" s="112" t="s">
        <v>118</v>
      </c>
      <c r="D12" s="117">
        <v>2992200</v>
      </c>
      <c r="E12" s="117">
        <v>3425000</v>
      </c>
      <c r="F12" s="118">
        <f t="shared" si="0"/>
        <v>-432800</v>
      </c>
      <c r="G12" s="184" t="s">
        <v>396</v>
      </c>
      <c r="H12" s="98">
        <v>2992200</v>
      </c>
    </row>
    <row r="13" spans="1:8" s="102" customFormat="1" ht="24.95" customHeight="1">
      <c r="A13" s="168"/>
      <c r="B13" s="168"/>
      <c r="C13" s="168"/>
      <c r="D13" s="109"/>
      <c r="E13" s="109"/>
      <c r="F13" s="110"/>
      <c r="G13" s="199" t="s">
        <v>3</v>
      </c>
      <c r="H13" s="111">
        <f>SUM(H12)</f>
        <v>2992200</v>
      </c>
    </row>
    <row r="14" spans="1:8" s="102" customFormat="1" ht="24.95" customHeight="1">
      <c r="A14" s="360" t="s">
        <v>119</v>
      </c>
      <c r="B14" s="360"/>
      <c r="C14" s="360"/>
      <c r="D14" s="113">
        <f>D15+D27</f>
        <v>5532847383</v>
      </c>
      <c r="E14" s="113">
        <f>E15+E27</f>
        <v>5948289000</v>
      </c>
      <c r="F14" s="114">
        <f>SUM(D14-E14)</f>
        <v>-415441617</v>
      </c>
      <c r="G14" s="185"/>
      <c r="H14" s="115"/>
    </row>
    <row r="15" spans="1:8" s="102" customFormat="1" ht="24.95" customHeight="1">
      <c r="A15" s="112"/>
      <c r="B15" s="360" t="s">
        <v>120</v>
      </c>
      <c r="C15" s="360"/>
      <c r="D15" s="113">
        <f>D16+D17+D20+D23+D24</f>
        <v>3736665953</v>
      </c>
      <c r="E15" s="113">
        <f>E16+E17+E20+E23+E24</f>
        <v>3775594000</v>
      </c>
      <c r="F15" s="114">
        <f>SUM(D15-E15)</f>
        <v>-38928047</v>
      </c>
      <c r="G15" s="185"/>
      <c r="H15" s="115"/>
    </row>
    <row r="16" spans="1:8" s="102" customFormat="1" ht="24.95" customHeight="1">
      <c r="A16" s="116"/>
      <c r="B16" s="112"/>
      <c r="C16" s="112" t="s">
        <v>121</v>
      </c>
      <c r="D16" s="117">
        <v>1982168800</v>
      </c>
      <c r="E16" s="293">
        <v>2000090000</v>
      </c>
      <c r="F16" s="118">
        <f>SUM(D16-E16)</f>
        <v>-17921200</v>
      </c>
      <c r="G16" s="187" t="s">
        <v>286</v>
      </c>
      <c r="H16" s="98">
        <v>1982168800</v>
      </c>
    </row>
    <row r="17" spans="1:8" s="102" customFormat="1" ht="24.95" customHeight="1">
      <c r="A17" s="116"/>
      <c r="B17" s="116"/>
      <c r="C17" s="112" t="s">
        <v>122</v>
      </c>
      <c r="D17" s="117">
        <v>428743160</v>
      </c>
      <c r="E17" s="117">
        <v>449629000</v>
      </c>
      <c r="F17" s="118">
        <f>SUM(D17-E17)</f>
        <v>-20885840</v>
      </c>
      <c r="G17" s="187" t="s">
        <v>287</v>
      </c>
      <c r="H17" s="98">
        <v>136230020</v>
      </c>
    </row>
    <row r="18" spans="1:8" s="102" customFormat="1" ht="24.95" customHeight="1">
      <c r="A18" s="116"/>
      <c r="B18" s="116"/>
      <c r="C18" s="116"/>
      <c r="D18" s="119"/>
      <c r="E18" s="119"/>
      <c r="F18" s="120"/>
      <c r="G18" s="188" t="s">
        <v>288</v>
      </c>
      <c r="H18" s="121">
        <v>292513140</v>
      </c>
    </row>
    <row r="19" spans="1:8" s="102" customFormat="1" ht="24.95" customHeight="1">
      <c r="A19" s="116"/>
      <c r="B19" s="116"/>
      <c r="C19" s="116"/>
      <c r="D19" s="119"/>
      <c r="E19" s="119"/>
      <c r="F19" s="120"/>
      <c r="G19" s="199" t="s">
        <v>3</v>
      </c>
      <c r="H19" s="111">
        <f>SUM(H17:H18)</f>
        <v>428743160</v>
      </c>
    </row>
    <row r="20" spans="1:8" s="102" customFormat="1" ht="24.95" customHeight="1">
      <c r="A20" s="116"/>
      <c r="B20" s="116"/>
      <c r="C20" s="112" t="s">
        <v>123</v>
      </c>
      <c r="D20" s="117">
        <v>80658930</v>
      </c>
      <c r="E20" s="293">
        <v>64852000</v>
      </c>
      <c r="F20" s="118">
        <f>SUM(D20-E20)</f>
        <v>15806930</v>
      </c>
      <c r="G20" s="187" t="s">
        <v>289</v>
      </c>
      <c r="H20" s="122">
        <v>62052000</v>
      </c>
    </row>
    <row r="21" spans="1:8" s="102" customFormat="1" ht="24.95" customHeight="1">
      <c r="A21" s="116"/>
      <c r="B21" s="116"/>
      <c r="C21" s="116"/>
      <c r="D21" s="119"/>
      <c r="E21" s="119"/>
      <c r="F21" s="120"/>
      <c r="G21" s="200" t="s">
        <v>290</v>
      </c>
      <c r="H21" s="122">
        <v>18606930</v>
      </c>
    </row>
    <row r="22" spans="1:8" s="102" customFormat="1" ht="24.95" customHeight="1">
      <c r="A22" s="116"/>
      <c r="B22" s="116"/>
      <c r="C22" s="168"/>
      <c r="D22" s="109"/>
      <c r="E22" s="109"/>
      <c r="F22" s="110"/>
      <c r="G22" s="199" t="s">
        <v>3</v>
      </c>
      <c r="H22" s="111">
        <f>SUM(H20:H21)</f>
        <v>80658930</v>
      </c>
    </row>
    <row r="23" spans="1:8" s="102" customFormat="1" ht="24.95" customHeight="1">
      <c r="A23" s="116"/>
      <c r="B23" s="116"/>
      <c r="C23" s="116" t="s">
        <v>118</v>
      </c>
      <c r="D23" s="119">
        <v>41688508</v>
      </c>
      <c r="E23" s="119">
        <v>39572000</v>
      </c>
      <c r="F23" s="120">
        <f>SUM(D23-E23)</f>
        <v>2116508</v>
      </c>
      <c r="G23" s="274"/>
      <c r="H23" s="98"/>
    </row>
    <row r="24" spans="1:8" s="102" customFormat="1" ht="24.95" customHeight="1">
      <c r="A24" s="116"/>
      <c r="B24" s="116"/>
      <c r="C24" s="112" t="s">
        <v>124</v>
      </c>
      <c r="D24" s="117">
        <v>1203406555</v>
      </c>
      <c r="E24" s="117">
        <v>1221451000</v>
      </c>
      <c r="F24" s="118">
        <f>SUM(D24-E24)</f>
        <v>-18044445</v>
      </c>
      <c r="G24" s="200" t="s">
        <v>291</v>
      </c>
      <c r="H24" s="98">
        <v>680849745</v>
      </c>
    </row>
    <row r="25" spans="1:8" s="102" customFormat="1" ht="24.95" customHeight="1">
      <c r="A25" s="116"/>
      <c r="B25" s="116"/>
      <c r="C25" s="116"/>
      <c r="D25" s="119"/>
      <c r="E25" s="119"/>
      <c r="F25" s="120"/>
      <c r="G25" s="200" t="s">
        <v>292</v>
      </c>
      <c r="H25" s="121">
        <v>522556810</v>
      </c>
    </row>
    <row r="26" spans="1:8" s="102" customFormat="1" ht="24.95" customHeight="1">
      <c r="A26" s="116"/>
      <c r="B26" s="263"/>
      <c r="C26" s="263"/>
      <c r="D26" s="109"/>
      <c r="E26" s="109"/>
      <c r="F26" s="110"/>
      <c r="G26" s="275" t="s">
        <v>263</v>
      </c>
      <c r="H26" s="111">
        <f>SUM(H24:H25)</f>
        <v>1203406555</v>
      </c>
    </row>
    <row r="27" spans="1:8" s="102" customFormat="1" ht="24.95" customHeight="1">
      <c r="A27" s="116"/>
      <c r="B27" s="361" t="s">
        <v>125</v>
      </c>
      <c r="C27" s="361"/>
      <c r="D27" s="109">
        <f>D28+D33+D34+D35+D36+D41+D45+D48</f>
        <v>1796181430</v>
      </c>
      <c r="E27" s="109">
        <f>E28+E33+E34+E35+E36+E41+E45+E48</f>
        <v>2172695000</v>
      </c>
      <c r="F27" s="110">
        <f>SUM(D27-E27)</f>
        <v>-376513570</v>
      </c>
      <c r="G27" s="186"/>
      <c r="H27" s="111"/>
    </row>
    <row r="28" spans="1:8" s="102" customFormat="1" ht="24.95" customHeight="1">
      <c r="A28" s="116"/>
      <c r="B28" s="112"/>
      <c r="C28" s="112" t="s">
        <v>126</v>
      </c>
      <c r="D28" s="117">
        <v>203831268</v>
      </c>
      <c r="E28" s="117">
        <v>428133000</v>
      </c>
      <c r="F28" s="118">
        <f>SUM(D28-E28)</f>
        <v>-224301732</v>
      </c>
      <c r="G28" s="187" t="s">
        <v>293</v>
      </c>
      <c r="H28" s="98">
        <v>13965310</v>
      </c>
    </row>
    <row r="29" spans="1:8" s="102" customFormat="1" ht="24.95" customHeight="1">
      <c r="A29" s="116"/>
      <c r="B29" s="116"/>
      <c r="C29" s="116"/>
      <c r="D29" s="119"/>
      <c r="E29" s="119"/>
      <c r="F29" s="120"/>
      <c r="G29" s="202" t="s">
        <v>294</v>
      </c>
      <c r="H29" s="203">
        <v>20494194</v>
      </c>
    </row>
    <row r="30" spans="1:8" s="102" customFormat="1" ht="24.95" customHeight="1">
      <c r="A30" s="116"/>
      <c r="B30" s="116"/>
      <c r="C30" s="204"/>
      <c r="D30" s="205"/>
      <c r="E30" s="205"/>
      <c r="F30" s="206"/>
      <c r="G30" s="202" t="s">
        <v>295</v>
      </c>
      <c r="H30" s="203">
        <v>1762884</v>
      </c>
    </row>
    <row r="31" spans="1:8" s="102" customFormat="1" ht="24.95" customHeight="1">
      <c r="A31" s="116"/>
      <c r="B31" s="116"/>
      <c r="C31" s="116"/>
      <c r="D31" s="119"/>
      <c r="E31" s="119"/>
      <c r="F31" s="120"/>
      <c r="G31" s="188" t="s">
        <v>296</v>
      </c>
      <c r="H31" s="121">
        <v>167608880</v>
      </c>
    </row>
    <row r="32" spans="1:8" s="102" customFormat="1" ht="24.95" customHeight="1">
      <c r="A32" s="116"/>
      <c r="B32" s="116"/>
      <c r="C32" s="168"/>
      <c r="D32" s="109"/>
      <c r="E32" s="109"/>
      <c r="F32" s="110"/>
      <c r="G32" s="199" t="s">
        <v>3</v>
      </c>
      <c r="H32" s="111">
        <f>SUM(H28:H31)</f>
        <v>203831268</v>
      </c>
    </row>
    <row r="33" spans="1:8" s="102" customFormat="1" ht="24.95" customHeight="1">
      <c r="A33" s="116"/>
      <c r="B33" s="116"/>
      <c r="C33" s="167" t="s">
        <v>127</v>
      </c>
      <c r="D33" s="113">
        <v>3261000</v>
      </c>
      <c r="E33" s="113">
        <v>3434000</v>
      </c>
      <c r="F33" s="114">
        <f>SUM(D33-E33)</f>
        <v>-173000</v>
      </c>
      <c r="G33" s="185" t="s">
        <v>297</v>
      </c>
      <c r="H33" s="115">
        <v>3261000</v>
      </c>
    </row>
    <row r="34" spans="1:8" s="102" customFormat="1" ht="24.95" customHeight="1">
      <c r="A34" s="116"/>
      <c r="B34" s="116"/>
      <c r="C34" s="168" t="s">
        <v>128</v>
      </c>
      <c r="D34" s="109">
        <v>26991529</v>
      </c>
      <c r="E34" s="109">
        <v>26260000</v>
      </c>
      <c r="F34" s="110">
        <f>SUM(D34-E34)</f>
        <v>731529</v>
      </c>
      <c r="G34" s="186" t="s">
        <v>298</v>
      </c>
      <c r="H34" s="111">
        <v>26991529</v>
      </c>
    </row>
    <row r="35" spans="1:8" s="102" customFormat="1" ht="24.95" customHeight="1">
      <c r="A35" s="116"/>
      <c r="B35" s="116"/>
      <c r="C35" s="167" t="s">
        <v>129</v>
      </c>
      <c r="D35" s="113">
        <v>130089990</v>
      </c>
      <c r="E35" s="113">
        <v>195244000</v>
      </c>
      <c r="F35" s="114">
        <f>SUM(D35-E35)</f>
        <v>-65154010</v>
      </c>
      <c r="G35" s="185" t="s">
        <v>299</v>
      </c>
      <c r="H35" s="115">
        <v>130089990</v>
      </c>
    </row>
    <row r="36" spans="1:8" s="102" customFormat="1" ht="24.95" customHeight="1">
      <c r="A36" s="116"/>
      <c r="B36" s="116"/>
      <c r="C36" s="112" t="s">
        <v>130</v>
      </c>
      <c r="D36" s="117">
        <v>236495814</v>
      </c>
      <c r="E36" s="117">
        <v>237946000</v>
      </c>
      <c r="F36" s="118">
        <f>SUM(D36-E36)</f>
        <v>-1450186</v>
      </c>
      <c r="G36" s="200" t="s">
        <v>300</v>
      </c>
      <c r="H36" s="121">
        <v>123181784</v>
      </c>
    </row>
    <row r="37" spans="1:8" s="102" customFormat="1" ht="24.95" customHeight="1">
      <c r="A37" s="116"/>
      <c r="B37" s="116"/>
      <c r="C37" s="116"/>
      <c r="D37" s="119"/>
      <c r="E37" s="119"/>
      <c r="F37" s="120"/>
      <c r="G37" s="200" t="s">
        <v>301</v>
      </c>
      <c r="H37" s="121">
        <v>49405070</v>
      </c>
    </row>
    <row r="38" spans="1:8" s="102" customFormat="1" ht="24.95" customHeight="1">
      <c r="A38" s="116"/>
      <c r="B38" s="116"/>
      <c r="C38" s="116"/>
      <c r="D38" s="119"/>
      <c r="E38" s="119"/>
      <c r="F38" s="120"/>
      <c r="G38" s="200" t="s">
        <v>302</v>
      </c>
      <c r="H38" s="203">
        <v>63591960</v>
      </c>
    </row>
    <row r="39" spans="1:8" s="102" customFormat="1" ht="24.95" customHeight="1">
      <c r="A39" s="116"/>
      <c r="B39" s="116"/>
      <c r="C39" s="116"/>
      <c r="D39" s="119"/>
      <c r="E39" s="119"/>
      <c r="F39" s="120"/>
      <c r="G39" s="200" t="s">
        <v>303</v>
      </c>
      <c r="H39" s="203">
        <v>317000</v>
      </c>
    </row>
    <row r="40" spans="1:8" s="102" customFormat="1" ht="24.95" customHeight="1">
      <c r="A40" s="116"/>
      <c r="B40" s="116"/>
      <c r="C40" s="116"/>
      <c r="D40" s="119"/>
      <c r="E40" s="119"/>
      <c r="F40" s="120"/>
      <c r="G40" s="199" t="s">
        <v>3</v>
      </c>
      <c r="H40" s="111">
        <f>SUM(H36:H39)</f>
        <v>236495814</v>
      </c>
    </row>
    <row r="41" spans="1:8" s="102" customFormat="1" ht="24.95" customHeight="1">
      <c r="A41" s="116"/>
      <c r="B41" s="116"/>
      <c r="C41" s="112" t="s">
        <v>131</v>
      </c>
      <c r="D41" s="117">
        <v>21872870</v>
      </c>
      <c r="E41" s="117">
        <v>20650000</v>
      </c>
      <c r="F41" s="118">
        <f>SUM(D41-E41)</f>
        <v>1222870</v>
      </c>
      <c r="G41" s="201" t="s">
        <v>304</v>
      </c>
      <c r="H41" s="98">
        <v>11972910</v>
      </c>
    </row>
    <row r="42" spans="1:8" s="102" customFormat="1" ht="24.95" customHeight="1">
      <c r="A42" s="116"/>
      <c r="B42" s="116"/>
      <c r="C42" s="116"/>
      <c r="D42" s="119"/>
      <c r="E42" s="119"/>
      <c r="F42" s="120"/>
      <c r="G42" s="218" t="s">
        <v>305</v>
      </c>
      <c r="H42" s="203">
        <v>4847300</v>
      </c>
    </row>
    <row r="43" spans="1:8" s="102" customFormat="1" ht="24.95" customHeight="1">
      <c r="A43" s="116"/>
      <c r="B43" s="116"/>
      <c r="C43" s="116"/>
      <c r="D43" s="119"/>
      <c r="E43" s="119"/>
      <c r="F43" s="120"/>
      <c r="G43" s="218" t="s">
        <v>306</v>
      </c>
      <c r="H43" s="121">
        <v>5052660</v>
      </c>
    </row>
    <row r="44" spans="1:8" s="102" customFormat="1" ht="24.95" customHeight="1">
      <c r="A44" s="116"/>
      <c r="B44" s="116"/>
      <c r="C44" s="116"/>
      <c r="D44" s="119"/>
      <c r="E44" s="119"/>
      <c r="F44" s="120"/>
      <c r="G44" s="199" t="s">
        <v>3</v>
      </c>
      <c r="H44" s="121">
        <f>SUM(H41:H43)</f>
        <v>21872870</v>
      </c>
    </row>
    <row r="45" spans="1:8" s="102" customFormat="1" ht="24.95" customHeight="1">
      <c r="A45" s="116"/>
      <c r="B45" s="116"/>
      <c r="C45" s="112" t="s">
        <v>132</v>
      </c>
      <c r="D45" s="117">
        <v>50376615</v>
      </c>
      <c r="E45" s="117">
        <v>40853000</v>
      </c>
      <c r="F45" s="118">
        <f>SUM(D45-E45)</f>
        <v>9523615</v>
      </c>
      <c r="G45" s="207" t="s">
        <v>307</v>
      </c>
      <c r="H45" s="98">
        <v>33934820</v>
      </c>
    </row>
    <row r="46" spans="1:8" s="102" customFormat="1" ht="24.95" customHeight="1">
      <c r="A46" s="116"/>
      <c r="B46" s="116"/>
      <c r="C46" s="116"/>
      <c r="D46" s="119"/>
      <c r="E46" s="119"/>
      <c r="F46" s="120"/>
      <c r="G46" s="207" t="s">
        <v>308</v>
      </c>
      <c r="H46" s="121">
        <v>16441795</v>
      </c>
    </row>
    <row r="47" spans="1:8" s="102" customFormat="1" ht="24.95" customHeight="1">
      <c r="A47" s="116"/>
      <c r="B47" s="116"/>
      <c r="C47" s="168"/>
      <c r="D47" s="109"/>
      <c r="E47" s="109"/>
      <c r="F47" s="110"/>
      <c r="G47" s="199" t="s">
        <v>3</v>
      </c>
      <c r="H47" s="111">
        <f>SUM(H45:H46)</f>
        <v>50376615</v>
      </c>
    </row>
    <row r="48" spans="1:8" s="102" customFormat="1" ht="24.95" customHeight="1">
      <c r="A48" s="116"/>
      <c r="B48" s="116"/>
      <c r="C48" s="279" t="s">
        <v>397</v>
      </c>
      <c r="D48" s="119">
        <v>1123262344</v>
      </c>
      <c r="E48" s="119">
        <v>1220175000</v>
      </c>
      <c r="F48" s="120">
        <f t="shared" ref="F48:F71" si="1">SUM(D48-E48)</f>
        <v>-96912656</v>
      </c>
      <c r="G48" s="188" t="s">
        <v>316</v>
      </c>
      <c r="H48" s="121">
        <v>129834201</v>
      </c>
    </row>
    <row r="49" spans="1:8" s="102" customFormat="1" ht="20.100000000000001" customHeight="1">
      <c r="A49" s="116"/>
      <c r="B49" s="116"/>
      <c r="C49" s="116"/>
      <c r="D49" s="276"/>
      <c r="E49" s="276"/>
      <c r="F49" s="277"/>
      <c r="G49" s="278" t="s">
        <v>309</v>
      </c>
      <c r="H49" s="121">
        <v>304320610</v>
      </c>
    </row>
    <row r="50" spans="1:8" s="102" customFormat="1" ht="20.100000000000001" customHeight="1">
      <c r="A50" s="116"/>
      <c r="B50" s="116"/>
      <c r="C50" s="116"/>
      <c r="D50" s="276"/>
      <c r="E50" s="276"/>
      <c r="F50" s="277"/>
      <c r="G50" s="278" t="s">
        <v>310</v>
      </c>
      <c r="H50" s="121">
        <v>37379620</v>
      </c>
    </row>
    <row r="51" spans="1:8" s="102" customFormat="1" ht="20.100000000000001" customHeight="1">
      <c r="A51" s="116"/>
      <c r="B51" s="116"/>
      <c r="C51" s="116"/>
      <c r="D51" s="276"/>
      <c r="E51" s="276"/>
      <c r="F51" s="277"/>
      <c r="G51" s="278" t="s">
        <v>311</v>
      </c>
      <c r="H51" s="203">
        <v>73016777</v>
      </c>
    </row>
    <row r="52" spans="1:8" s="102" customFormat="1" ht="20.100000000000001" customHeight="1">
      <c r="A52" s="116"/>
      <c r="B52" s="116"/>
      <c r="C52" s="116"/>
      <c r="D52" s="276"/>
      <c r="E52" s="276"/>
      <c r="F52" s="277"/>
      <c r="G52" s="278" t="s">
        <v>312</v>
      </c>
      <c r="H52" s="203">
        <v>342894150</v>
      </c>
    </row>
    <row r="53" spans="1:8" s="102" customFormat="1" ht="20.100000000000001" customHeight="1">
      <c r="A53" s="116"/>
      <c r="B53" s="116"/>
      <c r="C53" s="116"/>
      <c r="D53" s="276"/>
      <c r="E53" s="276"/>
      <c r="F53" s="277"/>
      <c r="G53" s="278" t="s">
        <v>313</v>
      </c>
      <c r="H53" s="203">
        <v>97194450</v>
      </c>
    </row>
    <row r="54" spans="1:8" s="102" customFormat="1" ht="20.100000000000001" customHeight="1">
      <c r="A54" s="116"/>
      <c r="B54" s="116"/>
      <c r="C54" s="116"/>
      <c r="D54" s="276"/>
      <c r="E54" s="276"/>
      <c r="F54" s="277"/>
      <c r="G54" s="278" t="s">
        <v>314</v>
      </c>
      <c r="H54" s="203">
        <v>19679140</v>
      </c>
    </row>
    <row r="55" spans="1:8" s="102" customFormat="1" ht="20.100000000000001" customHeight="1">
      <c r="A55" s="116"/>
      <c r="B55" s="116"/>
      <c r="C55" s="116"/>
      <c r="D55" s="276"/>
      <c r="E55" s="276"/>
      <c r="F55" s="277"/>
      <c r="G55" s="278" t="s">
        <v>315</v>
      </c>
      <c r="H55" s="203">
        <v>51413160</v>
      </c>
    </row>
    <row r="56" spans="1:8" s="102" customFormat="1" ht="20.100000000000001" customHeight="1">
      <c r="A56" s="116"/>
      <c r="B56" s="116"/>
      <c r="C56" s="116"/>
      <c r="D56" s="276"/>
      <c r="E56" s="276"/>
      <c r="F56" s="277"/>
      <c r="G56" s="278" t="s">
        <v>317</v>
      </c>
      <c r="H56" s="203">
        <v>67530236</v>
      </c>
    </row>
    <row r="57" spans="1:8" s="102" customFormat="1" ht="24.95" customHeight="1">
      <c r="A57" s="263"/>
      <c r="B57" s="263"/>
      <c r="C57" s="263"/>
      <c r="D57" s="109"/>
      <c r="E57" s="109"/>
      <c r="F57" s="110"/>
      <c r="G57" s="186"/>
      <c r="H57" s="111">
        <f>SUM(H48:H56)</f>
        <v>1123262344</v>
      </c>
    </row>
    <row r="58" spans="1:8" s="102" customFormat="1" ht="24.95" customHeight="1">
      <c r="A58" s="360" t="s">
        <v>133</v>
      </c>
      <c r="B58" s="360"/>
      <c r="C58" s="360"/>
      <c r="D58" s="113">
        <f>D59+D63</f>
        <v>1577228888</v>
      </c>
      <c r="E58" s="113">
        <f>E59+E63</f>
        <v>2395262000</v>
      </c>
      <c r="F58" s="114">
        <f t="shared" si="1"/>
        <v>-818033112</v>
      </c>
      <c r="G58" s="185"/>
      <c r="H58" s="115"/>
    </row>
    <row r="59" spans="1:8" s="102" customFormat="1" ht="24.95" customHeight="1">
      <c r="A59" s="112"/>
      <c r="B59" s="360" t="s">
        <v>134</v>
      </c>
      <c r="C59" s="360"/>
      <c r="D59" s="113">
        <f>D60+D61+D62</f>
        <v>250434070</v>
      </c>
      <c r="E59" s="113">
        <f>E60+E61+E62</f>
        <v>697337000</v>
      </c>
      <c r="F59" s="114">
        <f t="shared" si="1"/>
        <v>-446902930</v>
      </c>
      <c r="G59" s="185"/>
      <c r="H59" s="115"/>
    </row>
    <row r="60" spans="1:8" s="102" customFormat="1" ht="24.95" customHeight="1">
      <c r="A60" s="116"/>
      <c r="B60" s="116"/>
      <c r="C60" s="112" t="s">
        <v>135</v>
      </c>
      <c r="D60" s="117">
        <v>0</v>
      </c>
      <c r="E60" s="117">
        <v>0</v>
      </c>
      <c r="F60" s="118">
        <f t="shared" si="1"/>
        <v>0</v>
      </c>
      <c r="G60" s="208"/>
      <c r="H60" s="98"/>
    </row>
    <row r="61" spans="1:8" s="102" customFormat="1" ht="24.95" customHeight="1">
      <c r="A61" s="116"/>
      <c r="B61" s="116"/>
      <c r="C61" s="167" t="s">
        <v>136</v>
      </c>
      <c r="D61" s="113">
        <v>250434070</v>
      </c>
      <c r="E61" s="113">
        <v>697337000</v>
      </c>
      <c r="F61" s="114">
        <f t="shared" si="1"/>
        <v>-446902930</v>
      </c>
      <c r="G61" s="185" t="s">
        <v>323</v>
      </c>
      <c r="H61" s="115">
        <v>250434070</v>
      </c>
    </row>
    <row r="62" spans="1:8" s="102" customFormat="1" ht="24.95" customHeight="1">
      <c r="A62" s="116"/>
      <c r="B62" s="168"/>
      <c r="C62" s="168" t="s">
        <v>137</v>
      </c>
      <c r="D62" s="109">
        <v>0</v>
      </c>
      <c r="E62" s="109">
        <v>0</v>
      </c>
      <c r="F62" s="110">
        <f t="shared" si="1"/>
        <v>0</v>
      </c>
      <c r="G62" s="186"/>
      <c r="H62" s="111"/>
    </row>
    <row r="63" spans="1:8" s="102" customFormat="1" ht="24.95" customHeight="1">
      <c r="A63" s="116"/>
      <c r="B63" s="361" t="s">
        <v>138</v>
      </c>
      <c r="C63" s="361"/>
      <c r="D63" s="109">
        <f>D64+D65+D71</f>
        <v>1326794818</v>
      </c>
      <c r="E63" s="109">
        <f>E64+E65+E71</f>
        <v>1697925000</v>
      </c>
      <c r="F63" s="110">
        <f t="shared" si="1"/>
        <v>-371130182</v>
      </c>
      <c r="G63" s="186"/>
      <c r="H63" s="111"/>
    </row>
    <row r="64" spans="1:8" s="102" customFormat="1" ht="24.95" customHeight="1">
      <c r="A64" s="116"/>
      <c r="B64" s="116"/>
      <c r="C64" s="264" t="s">
        <v>139</v>
      </c>
      <c r="D64" s="113">
        <v>202781100</v>
      </c>
      <c r="E64" s="113">
        <v>659499000</v>
      </c>
      <c r="F64" s="114">
        <f>SUM(D64-E64)</f>
        <v>-456717900</v>
      </c>
      <c r="G64" s="187" t="s">
        <v>324</v>
      </c>
      <c r="H64" s="98">
        <v>202781100</v>
      </c>
    </row>
    <row r="65" spans="1:8" s="102" customFormat="1" ht="20.100000000000001" customHeight="1">
      <c r="A65" s="116"/>
      <c r="B65" s="116"/>
      <c r="C65" s="116" t="s">
        <v>319</v>
      </c>
      <c r="D65" s="276">
        <f>H70</f>
        <v>1038206400</v>
      </c>
      <c r="E65" s="276">
        <v>1038207000</v>
      </c>
      <c r="F65" s="277">
        <f>SUM(D65-E65)</f>
        <v>-600</v>
      </c>
      <c r="G65" s="213" t="s">
        <v>320</v>
      </c>
      <c r="H65" s="98">
        <v>501759400</v>
      </c>
    </row>
    <row r="66" spans="1:8" s="102" customFormat="1" ht="20.100000000000001" customHeight="1">
      <c r="A66" s="116"/>
      <c r="B66" s="116"/>
      <c r="C66" s="116"/>
      <c r="D66" s="276"/>
      <c r="E66" s="276"/>
      <c r="F66" s="277"/>
      <c r="G66" s="214" t="s">
        <v>321</v>
      </c>
      <c r="H66" s="121">
        <v>283648200</v>
      </c>
    </row>
    <row r="67" spans="1:8" s="102" customFormat="1" ht="20.100000000000001" customHeight="1">
      <c r="A67" s="116"/>
      <c r="B67" s="116"/>
      <c r="C67" s="116"/>
      <c r="D67" s="276"/>
      <c r="E67" s="276"/>
      <c r="F67" s="277"/>
      <c r="G67" s="214" t="s">
        <v>325</v>
      </c>
      <c r="H67" s="121">
        <v>119714100</v>
      </c>
    </row>
    <row r="68" spans="1:8" s="102" customFormat="1" ht="20.100000000000001" customHeight="1">
      <c r="A68" s="116"/>
      <c r="B68" s="116"/>
      <c r="C68" s="116"/>
      <c r="D68" s="276"/>
      <c r="E68" s="276"/>
      <c r="F68" s="277"/>
      <c r="G68" s="214" t="s">
        <v>326</v>
      </c>
      <c r="H68" s="121">
        <v>63197300</v>
      </c>
    </row>
    <row r="69" spans="1:8" s="102" customFormat="1" ht="20.100000000000001" customHeight="1">
      <c r="A69" s="116"/>
      <c r="B69" s="116"/>
      <c r="C69" s="116"/>
      <c r="D69" s="276"/>
      <c r="E69" s="276"/>
      <c r="F69" s="277"/>
      <c r="G69" s="214" t="s">
        <v>327</v>
      </c>
      <c r="H69" s="121">
        <v>69887400</v>
      </c>
    </row>
    <row r="70" spans="1:8" s="102" customFormat="1" ht="24.95" customHeight="1">
      <c r="A70" s="116"/>
      <c r="B70" s="116"/>
      <c r="C70" s="209"/>
      <c r="D70" s="210"/>
      <c r="E70" s="210"/>
      <c r="F70" s="211"/>
      <c r="G70" s="190" t="s">
        <v>3</v>
      </c>
      <c r="H70" s="212">
        <f>SUM(H65:H69)</f>
        <v>1038206400</v>
      </c>
    </row>
    <row r="71" spans="1:8" s="102" customFormat="1" ht="24.95" customHeight="1">
      <c r="A71" s="116"/>
      <c r="B71" s="116"/>
      <c r="C71" s="112" t="s">
        <v>322</v>
      </c>
      <c r="D71" s="117">
        <v>85807318</v>
      </c>
      <c r="E71" s="117">
        <v>219000</v>
      </c>
      <c r="F71" s="118">
        <f t="shared" si="1"/>
        <v>85588318</v>
      </c>
      <c r="G71" s="213" t="s">
        <v>318</v>
      </c>
      <c r="H71" s="98">
        <v>85807318</v>
      </c>
    </row>
    <row r="72" spans="1:8" s="102" customFormat="1" ht="24.95" customHeight="1">
      <c r="A72" s="362" t="s">
        <v>140</v>
      </c>
      <c r="B72" s="362"/>
      <c r="C72" s="362"/>
      <c r="D72" s="113">
        <f>D73</f>
        <v>22570503410</v>
      </c>
      <c r="E72" s="113">
        <f>E73</f>
        <v>22382741000</v>
      </c>
      <c r="F72" s="114">
        <f>SUM(D72-E72)</f>
        <v>187762410</v>
      </c>
      <c r="G72" s="185"/>
      <c r="H72" s="115"/>
    </row>
    <row r="73" spans="1:8" s="102" customFormat="1" ht="24.95" customHeight="1">
      <c r="A73" s="123"/>
      <c r="B73" s="362" t="s">
        <v>141</v>
      </c>
      <c r="C73" s="362"/>
      <c r="D73" s="113">
        <f>SUM(D74,D87,D100,D113,D120,D122,D124)</f>
        <v>22570503410</v>
      </c>
      <c r="E73" s="113">
        <f>SUM(E74,E87,E100,E113,E120,E122,E124)</f>
        <v>22382741000</v>
      </c>
      <c r="F73" s="113">
        <f>SUM(F74,F87,F100,F113,F120,F122,F124)</f>
        <v>187762410</v>
      </c>
      <c r="G73" s="185"/>
      <c r="H73" s="115"/>
    </row>
    <row r="74" spans="1:8" s="102" customFormat="1" ht="24.95" customHeight="1">
      <c r="A74" s="124"/>
      <c r="B74" s="123"/>
      <c r="C74" s="125" t="s">
        <v>235</v>
      </c>
      <c r="D74" s="117">
        <v>3240460520</v>
      </c>
      <c r="E74" s="117">
        <v>3267119000</v>
      </c>
      <c r="F74" s="118">
        <f>SUM(D74-E74)</f>
        <v>-26658480</v>
      </c>
      <c r="G74" s="187" t="s">
        <v>333</v>
      </c>
      <c r="H74" s="98">
        <v>514905790</v>
      </c>
    </row>
    <row r="75" spans="1:8" s="102" customFormat="1" ht="20.100000000000001" customHeight="1">
      <c r="A75" s="124"/>
      <c r="B75" s="124"/>
      <c r="C75" s="127"/>
      <c r="D75" s="276"/>
      <c r="E75" s="276"/>
      <c r="F75" s="277"/>
      <c r="G75" s="214" t="s">
        <v>328</v>
      </c>
      <c r="H75" s="121">
        <v>425064900</v>
      </c>
    </row>
    <row r="76" spans="1:8" s="102" customFormat="1" ht="20.100000000000001" customHeight="1">
      <c r="A76" s="124"/>
      <c r="B76" s="124"/>
      <c r="C76" s="127"/>
      <c r="D76" s="276"/>
      <c r="E76" s="276"/>
      <c r="F76" s="277"/>
      <c r="G76" s="214" t="s">
        <v>329</v>
      </c>
      <c r="H76" s="121">
        <v>284709690</v>
      </c>
    </row>
    <row r="77" spans="1:8" s="102" customFormat="1" ht="20.100000000000001" customHeight="1">
      <c r="A77" s="124"/>
      <c r="B77" s="124"/>
      <c r="C77" s="127"/>
      <c r="D77" s="276"/>
      <c r="E77" s="276"/>
      <c r="F77" s="277"/>
      <c r="G77" s="214" t="s">
        <v>330</v>
      </c>
      <c r="H77" s="121">
        <v>357635530</v>
      </c>
    </row>
    <row r="78" spans="1:8" s="102" customFormat="1" ht="20.100000000000001" customHeight="1">
      <c r="A78" s="124"/>
      <c r="B78" s="124"/>
      <c r="C78" s="127"/>
      <c r="D78" s="276"/>
      <c r="E78" s="276"/>
      <c r="F78" s="277"/>
      <c r="G78" s="214" t="s">
        <v>331</v>
      </c>
      <c r="H78" s="121">
        <v>486609830</v>
      </c>
    </row>
    <row r="79" spans="1:8" s="102" customFormat="1" ht="20.100000000000001" customHeight="1">
      <c r="A79" s="124"/>
      <c r="B79" s="124"/>
      <c r="C79" s="127"/>
      <c r="D79" s="276"/>
      <c r="E79" s="276"/>
      <c r="F79" s="277"/>
      <c r="G79" s="214" t="s">
        <v>332</v>
      </c>
      <c r="H79" s="121">
        <v>214074940</v>
      </c>
    </row>
    <row r="80" spans="1:8" s="102" customFormat="1" ht="20.100000000000001" customHeight="1">
      <c r="A80" s="124"/>
      <c r="B80" s="124"/>
      <c r="C80" s="127"/>
      <c r="D80" s="276"/>
      <c r="E80" s="276"/>
      <c r="F80" s="277"/>
      <c r="G80" s="214" t="s">
        <v>339</v>
      </c>
      <c r="H80" s="121">
        <v>301720950</v>
      </c>
    </row>
    <row r="81" spans="1:8" s="102" customFormat="1" ht="20.100000000000001" customHeight="1">
      <c r="A81" s="124"/>
      <c r="B81" s="124"/>
      <c r="C81" s="127"/>
      <c r="D81" s="276"/>
      <c r="E81" s="276"/>
      <c r="F81" s="277"/>
      <c r="G81" s="214" t="s">
        <v>334</v>
      </c>
      <c r="H81" s="121">
        <v>224884370</v>
      </c>
    </row>
    <row r="82" spans="1:8" s="102" customFormat="1" ht="20.100000000000001" customHeight="1">
      <c r="A82" s="124"/>
      <c r="B82" s="124"/>
      <c r="C82" s="127"/>
      <c r="D82" s="276"/>
      <c r="E82" s="276"/>
      <c r="F82" s="277"/>
      <c r="G82" s="214" t="s">
        <v>335</v>
      </c>
      <c r="H82" s="121">
        <v>137704620</v>
      </c>
    </row>
    <row r="83" spans="1:8" s="102" customFormat="1" ht="20.100000000000001" customHeight="1">
      <c r="A83" s="124"/>
      <c r="B83" s="124"/>
      <c r="C83" s="127"/>
      <c r="D83" s="276"/>
      <c r="E83" s="276"/>
      <c r="F83" s="277"/>
      <c r="G83" s="214" t="s">
        <v>336</v>
      </c>
      <c r="H83" s="121">
        <v>171525690</v>
      </c>
    </row>
    <row r="84" spans="1:8" s="102" customFormat="1" ht="20.100000000000001" customHeight="1">
      <c r="A84" s="124"/>
      <c r="B84" s="124"/>
      <c r="C84" s="127"/>
      <c r="D84" s="276"/>
      <c r="E84" s="276"/>
      <c r="F84" s="277"/>
      <c r="G84" s="214" t="s">
        <v>337</v>
      </c>
      <c r="H84" s="121">
        <v>68159860</v>
      </c>
    </row>
    <row r="85" spans="1:8" s="102" customFormat="1" ht="20.100000000000001" customHeight="1">
      <c r="A85" s="124"/>
      <c r="B85" s="124"/>
      <c r="C85" s="127"/>
      <c r="D85" s="276"/>
      <c r="E85" s="276"/>
      <c r="F85" s="277"/>
      <c r="G85" s="214" t="s">
        <v>338</v>
      </c>
      <c r="H85" s="203">
        <v>53464350</v>
      </c>
    </row>
    <row r="86" spans="1:8" s="102" customFormat="1" ht="20.100000000000001" customHeight="1">
      <c r="A86" s="124"/>
      <c r="B86" s="124"/>
      <c r="C86" s="126"/>
      <c r="D86" s="280"/>
      <c r="E86" s="280"/>
      <c r="F86" s="281"/>
      <c r="G86" s="199" t="s">
        <v>263</v>
      </c>
      <c r="H86" s="111">
        <f>SUM(H74:H85)</f>
        <v>3240460520</v>
      </c>
    </row>
    <row r="87" spans="1:8" s="102" customFormat="1" ht="24.95" customHeight="1">
      <c r="A87" s="124"/>
      <c r="B87" s="124"/>
      <c r="C87" s="127" t="s">
        <v>236</v>
      </c>
      <c r="D87" s="119">
        <v>18144065550</v>
      </c>
      <c r="E87" s="119">
        <v>18375382000</v>
      </c>
      <c r="F87" s="120">
        <f>SUM(D87-E87)</f>
        <v>-231316450</v>
      </c>
      <c r="G87" s="188" t="s">
        <v>345</v>
      </c>
      <c r="H87" s="121">
        <v>3702594560</v>
      </c>
    </row>
    <row r="88" spans="1:8" s="102" customFormat="1" ht="20.100000000000001" customHeight="1">
      <c r="A88" s="124"/>
      <c r="B88" s="124"/>
      <c r="C88" s="127"/>
      <c r="D88" s="276"/>
      <c r="E88" s="276"/>
      <c r="F88" s="277"/>
      <c r="G88" s="214" t="s">
        <v>340</v>
      </c>
      <c r="H88" s="121">
        <v>3193250700</v>
      </c>
    </row>
    <row r="89" spans="1:8" s="102" customFormat="1" ht="20.100000000000001" customHeight="1">
      <c r="A89" s="124"/>
      <c r="B89" s="124"/>
      <c r="C89" s="127"/>
      <c r="D89" s="276"/>
      <c r="E89" s="276"/>
      <c r="F89" s="277"/>
      <c r="G89" s="214" t="s">
        <v>341</v>
      </c>
      <c r="H89" s="121">
        <v>820524470</v>
      </c>
    </row>
    <row r="90" spans="1:8" s="102" customFormat="1" ht="20.100000000000001" customHeight="1">
      <c r="A90" s="124"/>
      <c r="B90" s="124"/>
      <c r="C90" s="127"/>
      <c r="D90" s="276"/>
      <c r="E90" s="276"/>
      <c r="F90" s="277"/>
      <c r="G90" s="214" t="s">
        <v>342</v>
      </c>
      <c r="H90" s="121">
        <v>673573970</v>
      </c>
    </row>
    <row r="91" spans="1:8" s="102" customFormat="1" ht="20.100000000000001" customHeight="1">
      <c r="A91" s="124"/>
      <c r="B91" s="124"/>
      <c r="C91" s="127"/>
      <c r="D91" s="276"/>
      <c r="E91" s="276"/>
      <c r="F91" s="277"/>
      <c r="G91" s="214" t="s">
        <v>343</v>
      </c>
      <c r="H91" s="121">
        <v>1738397460</v>
      </c>
    </row>
    <row r="92" spans="1:8" s="102" customFormat="1" ht="20.100000000000001" customHeight="1">
      <c r="A92" s="124"/>
      <c r="B92" s="124"/>
      <c r="C92" s="127"/>
      <c r="D92" s="276"/>
      <c r="E92" s="276"/>
      <c r="F92" s="277"/>
      <c r="G92" s="214" t="s">
        <v>344</v>
      </c>
      <c r="H92" s="121">
        <v>706925140</v>
      </c>
    </row>
    <row r="93" spans="1:8" s="102" customFormat="1" ht="20.100000000000001" customHeight="1">
      <c r="A93" s="124"/>
      <c r="B93" s="124"/>
      <c r="C93" s="127"/>
      <c r="D93" s="276"/>
      <c r="E93" s="276"/>
      <c r="F93" s="277"/>
      <c r="G93" s="214" t="s">
        <v>346</v>
      </c>
      <c r="H93" s="121">
        <v>2157480480</v>
      </c>
    </row>
    <row r="94" spans="1:8" s="102" customFormat="1" ht="20.100000000000001" customHeight="1">
      <c r="A94" s="124"/>
      <c r="B94" s="124"/>
      <c r="C94" s="127"/>
      <c r="D94" s="276"/>
      <c r="E94" s="276"/>
      <c r="F94" s="277"/>
      <c r="G94" s="214" t="s">
        <v>347</v>
      </c>
      <c r="H94" s="121">
        <v>1778440160</v>
      </c>
    </row>
    <row r="95" spans="1:8" s="102" customFormat="1" ht="20.100000000000001" customHeight="1">
      <c r="A95" s="124"/>
      <c r="B95" s="124"/>
      <c r="C95" s="127"/>
      <c r="D95" s="276"/>
      <c r="E95" s="276"/>
      <c r="F95" s="277"/>
      <c r="G95" s="214" t="s">
        <v>348</v>
      </c>
      <c r="H95" s="121">
        <v>1218541860</v>
      </c>
    </row>
    <row r="96" spans="1:8" s="102" customFormat="1" ht="20.100000000000001" customHeight="1">
      <c r="A96" s="124"/>
      <c r="B96" s="124"/>
      <c r="C96" s="127"/>
      <c r="D96" s="276"/>
      <c r="E96" s="276"/>
      <c r="F96" s="277"/>
      <c r="G96" s="214" t="s">
        <v>349</v>
      </c>
      <c r="H96" s="121">
        <v>1752681710</v>
      </c>
    </row>
    <row r="97" spans="1:8" s="102" customFormat="1" ht="20.100000000000001" customHeight="1">
      <c r="A97" s="124"/>
      <c r="B97" s="124"/>
      <c r="C97" s="127"/>
      <c r="D97" s="276"/>
      <c r="E97" s="276"/>
      <c r="F97" s="277"/>
      <c r="G97" s="214" t="s">
        <v>350</v>
      </c>
      <c r="H97" s="121">
        <v>183640520</v>
      </c>
    </row>
    <row r="98" spans="1:8" s="102" customFormat="1" ht="20.100000000000001" customHeight="1">
      <c r="A98" s="124"/>
      <c r="B98" s="124"/>
      <c r="C98" s="127"/>
      <c r="D98" s="276"/>
      <c r="E98" s="276"/>
      <c r="F98" s="277"/>
      <c r="G98" s="214" t="s">
        <v>351</v>
      </c>
      <c r="H98" s="215">
        <v>218014520</v>
      </c>
    </row>
    <row r="99" spans="1:8" s="102" customFormat="1" ht="24.95" customHeight="1">
      <c r="A99" s="124"/>
      <c r="B99" s="124"/>
      <c r="C99" s="126"/>
      <c r="D99" s="109"/>
      <c r="E99" s="109"/>
      <c r="F99" s="110"/>
      <c r="G99" s="199" t="s">
        <v>352</v>
      </c>
      <c r="H99" s="111">
        <f>SUM(H87:H98)</f>
        <v>18144065550</v>
      </c>
    </row>
    <row r="100" spans="1:8" s="102" customFormat="1" ht="24.95" customHeight="1">
      <c r="A100" s="124"/>
      <c r="B100" s="124"/>
      <c r="C100" s="127" t="s">
        <v>237</v>
      </c>
      <c r="D100" s="119">
        <v>13661850</v>
      </c>
      <c r="E100" s="119">
        <v>13662000</v>
      </c>
      <c r="F100" s="120">
        <f>SUM(D100-E100)</f>
        <v>-150</v>
      </c>
      <c r="G100" s="188" t="s">
        <v>284</v>
      </c>
      <c r="H100" s="121">
        <v>2373460</v>
      </c>
    </row>
    <row r="101" spans="1:8" s="102" customFormat="1" ht="20.100000000000001" customHeight="1">
      <c r="A101" s="124"/>
      <c r="B101" s="124"/>
      <c r="C101" s="127"/>
      <c r="D101" s="276"/>
      <c r="E101" s="276"/>
      <c r="F101" s="277"/>
      <c r="G101" s="188" t="s">
        <v>273</v>
      </c>
      <c r="H101" s="89">
        <v>2099400</v>
      </c>
    </row>
    <row r="102" spans="1:8" s="102" customFormat="1" ht="20.100000000000001" customHeight="1">
      <c r="A102" s="124"/>
      <c r="B102" s="124"/>
      <c r="C102" s="127"/>
      <c r="D102" s="276"/>
      <c r="E102" s="276"/>
      <c r="F102" s="277"/>
      <c r="G102" s="188" t="s">
        <v>274</v>
      </c>
      <c r="H102" s="89">
        <v>744840</v>
      </c>
    </row>
    <row r="103" spans="1:8" s="102" customFormat="1" ht="20.100000000000001" customHeight="1">
      <c r="A103" s="124"/>
      <c r="B103" s="124"/>
      <c r="C103" s="127"/>
      <c r="D103" s="276"/>
      <c r="E103" s="276"/>
      <c r="F103" s="277"/>
      <c r="G103" s="188" t="s">
        <v>275</v>
      </c>
      <c r="H103" s="89">
        <v>1575500</v>
      </c>
    </row>
    <row r="104" spans="1:8" s="102" customFormat="1" ht="20.100000000000001" customHeight="1">
      <c r="A104" s="124"/>
      <c r="B104" s="124"/>
      <c r="C104" s="127"/>
      <c r="D104" s="276"/>
      <c r="E104" s="276"/>
      <c r="F104" s="277"/>
      <c r="G104" s="188" t="s">
        <v>276</v>
      </c>
      <c r="H104" s="89">
        <v>1805070</v>
      </c>
    </row>
    <row r="105" spans="1:8" s="102" customFormat="1" ht="20.100000000000001" customHeight="1">
      <c r="A105" s="124"/>
      <c r="B105" s="124"/>
      <c r="C105" s="127"/>
      <c r="D105" s="276"/>
      <c r="E105" s="276"/>
      <c r="F105" s="277"/>
      <c r="G105" s="188" t="s">
        <v>277</v>
      </c>
      <c r="H105" s="89">
        <v>323920</v>
      </c>
    </row>
    <row r="106" spans="1:8" s="102" customFormat="1" ht="20.100000000000001" customHeight="1">
      <c r="A106" s="124"/>
      <c r="B106" s="124"/>
      <c r="C106" s="127"/>
      <c r="D106" s="276"/>
      <c r="E106" s="276"/>
      <c r="F106" s="277"/>
      <c r="G106" s="188" t="s">
        <v>387</v>
      </c>
      <c r="H106" s="89">
        <v>1862570</v>
      </c>
    </row>
    <row r="107" spans="1:8" s="102" customFormat="1" ht="20.100000000000001" customHeight="1">
      <c r="A107" s="124"/>
      <c r="B107" s="124"/>
      <c r="C107" s="127"/>
      <c r="D107" s="276"/>
      <c r="E107" s="276"/>
      <c r="F107" s="277"/>
      <c r="G107" s="188" t="s">
        <v>279</v>
      </c>
      <c r="H107" s="89">
        <v>769070</v>
      </c>
    </row>
    <row r="108" spans="1:8" s="102" customFormat="1" ht="20.100000000000001" customHeight="1">
      <c r="A108" s="124"/>
      <c r="B108" s="124"/>
      <c r="C108" s="127"/>
      <c r="D108" s="276"/>
      <c r="E108" s="276"/>
      <c r="F108" s="277"/>
      <c r="G108" s="188" t="s">
        <v>388</v>
      </c>
      <c r="H108" s="89">
        <v>687520</v>
      </c>
    </row>
    <row r="109" spans="1:8" s="102" customFormat="1" ht="20.100000000000001" customHeight="1">
      <c r="A109" s="124"/>
      <c r="B109" s="124"/>
      <c r="C109" s="127"/>
      <c r="D109" s="276"/>
      <c r="E109" s="276"/>
      <c r="F109" s="277"/>
      <c r="G109" s="188" t="s">
        <v>389</v>
      </c>
      <c r="H109" s="89">
        <v>852750</v>
      </c>
    </row>
    <row r="110" spans="1:8" s="102" customFormat="1" ht="20.100000000000001" customHeight="1">
      <c r="A110" s="124"/>
      <c r="B110" s="124"/>
      <c r="C110" s="127"/>
      <c r="D110" s="276"/>
      <c r="E110" s="276"/>
      <c r="F110" s="277"/>
      <c r="G110" s="188" t="s">
        <v>282</v>
      </c>
      <c r="H110" s="89">
        <v>313620</v>
      </c>
    </row>
    <row r="111" spans="1:8" s="102" customFormat="1" ht="20.100000000000001" customHeight="1">
      <c r="A111" s="124"/>
      <c r="B111" s="124"/>
      <c r="C111" s="127"/>
      <c r="D111" s="276"/>
      <c r="E111" s="276"/>
      <c r="F111" s="277"/>
      <c r="G111" s="188" t="s">
        <v>283</v>
      </c>
      <c r="H111" s="89">
        <v>254130</v>
      </c>
    </row>
    <row r="112" spans="1:8" s="102" customFormat="1" ht="24.95" customHeight="1">
      <c r="A112" s="124"/>
      <c r="B112" s="124"/>
      <c r="C112" s="126"/>
      <c r="D112" s="109"/>
      <c r="E112" s="109"/>
      <c r="F112" s="110"/>
      <c r="G112" s="199" t="s">
        <v>3</v>
      </c>
      <c r="H112" s="111">
        <f>SUM(H100:H111)</f>
        <v>13661850</v>
      </c>
    </row>
    <row r="113" spans="1:8" s="102" customFormat="1" ht="24.95" customHeight="1">
      <c r="A113" s="124"/>
      <c r="B113" s="124"/>
      <c r="C113" s="116" t="s">
        <v>238</v>
      </c>
      <c r="D113" s="119">
        <v>514576490</v>
      </c>
      <c r="E113" s="119">
        <v>514578000</v>
      </c>
      <c r="F113" s="120">
        <f>SUM(D113-E113)</f>
        <v>-1510</v>
      </c>
      <c r="G113" s="188" t="s">
        <v>392</v>
      </c>
      <c r="H113" s="121">
        <v>410737000</v>
      </c>
    </row>
    <row r="114" spans="1:8" s="102" customFormat="1" ht="24.95" customHeight="1">
      <c r="A114" s="124"/>
      <c r="B114" s="124"/>
      <c r="C114" s="116"/>
      <c r="D114" s="119"/>
      <c r="E114" s="119"/>
      <c r="F114" s="120"/>
      <c r="G114" s="188" t="s">
        <v>391</v>
      </c>
      <c r="H114" s="121">
        <v>23905640</v>
      </c>
    </row>
    <row r="115" spans="1:8" s="102" customFormat="1" ht="24.95" customHeight="1">
      <c r="A115" s="124"/>
      <c r="B115" s="124"/>
      <c r="C115" s="116"/>
      <c r="D115" s="119"/>
      <c r="E115" s="119"/>
      <c r="F115" s="120"/>
      <c r="G115" s="188" t="s">
        <v>390</v>
      </c>
      <c r="H115" s="121">
        <v>70000000</v>
      </c>
    </row>
    <row r="116" spans="1:8" s="102" customFormat="1" ht="24.95" customHeight="1">
      <c r="A116" s="124"/>
      <c r="B116" s="124"/>
      <c r="C116" s="116"/>
      <c r="D116" s="119"/>
      <c r="E116" s="119"/>
      <c r="F116" s="120"/>
      <c r="G116" s="188" t="s">
        <v>393</v>
      </c>
      <c r="H116" s="121">
        <v>185000</v>
      </c>
    </row>
    <row r="117" spans="1:8" s="102" customFormat="1" ht="24.95" customHeight="1">
      <c r="A117" s="124"/>
      <c r="B117" s="124"/>
      <c r="C117" s="116"/>
      <c r="D117" s="119"/>
      <c r="E117" s="119"/>
      <c r="F117" s="120"/>
      <c r="G117" s="188" t="s">
        <v>394</v>
      </c>
      <c r="H117" s="121">
        <v>4449000</v>
      </c>
    </row>
    <row r="118" spans="1:8" s="102" customFormat="1" ht="24.95" customHeight="1">
      <c r="A118" s="124"/>
      <c r="B118" s="124"/>
      <c r="C118" s="116"/>
      <c r="D118" s="119"/>
      <c r="E118" s="119"/>
      <c r="F118" s="120"/>
      <c r="G118" s="188" t="s">
        <v>395</v>
      </c>
      <c r="H118" s="121">
        <v>5299850</v>
      </c>
    </row>
    <row r="119" spans="1:8" s="102" customFormat="1" ht="24.95" customHeight="1">
      <c r="A119" s="124"/>
      <c r="B119" s="124"/>
      <c r="C119" s="126"/>
      <c r="D119" s="109"/>
      <c r="E119" s="109"/>
      <c r="F119" s="110"/>
      <c r="G119" s="199" t="s">
        <v>405</v>
      </c>
      <c r="H119" s="111">
        <f>SUM(H113:H118)</f>
        <v>514576490</v>
      </c>
    </row>
    <row r="120" spans="1:8" s="102" customFormat="1" ht="24.95" customHeight="1">
      <c r="A120" s="124"/>
      <c r="B120" s="124"/>
      <c r="C120" s="127" t="s">
        <v>239</v>
      </c>
      <c r="D120" s="119">
        <v>657739000</v>
      </c>
      <c r="E120" s="119">
        <v>212000000</v>
      </c>
      <c r="F120" s="120">
        <f>SUM(D120-E120)</f>
        <v>445739000</v>
      </c>
      <c r="G120" s="188" t="s">
        <v>404</v>
      </c>
      <c r="H120" s="121">
        <v>657739000</v>
      </c>
    </row>
    <row r="121" spans="1:8" s="102" customFormat="1" ht="24.95" customHeight="1">
      <c r="A121" s="124"/>
      <c r="B121" s="124"/>
      <c r="C121" s="126"/>
      <c r="D121" s="109"/>
      <c r="E121" s="109"/>
      <c r="F121" s="110"/>
      <c r="G121" s="199" t="s">
        <v>3</v>
      </c>
      <c r="H121" s="111">
        <f>SUM(H120:H120)</f>
        <v>657739000</v>
      </c>
    </row>
    <row r="122" spans="1:8" s="102" customFormat="1" ht="24.95" customHeight="1">
      <c r="A122" s="124"/>
      <c r="B122" s="124"/>
      <c r="C122" s="127" t="s">
        <v>240</v>
      </c>
      <c r="D122" s="119">
        <v>0</v>
      </c>
      <c r="E122" s="119">
        <v>0</v>
      </c>
      <c r="F122" s="120">
        <f>SUM(D122-E122)</f>
        <v>0</v>
      </c>
      <c r="G122" s="188"/>
      <c r="H122" s="121"/>
    </row>
    <row r="123" spans="1:8" s="102" customFormat="1" ht="24.95" customHeight="1">
      <c r="A123" s="124"/>
      <c r="B123" s="124"/>
      <c r="C123" s="126"/>
      <c r="D123" s="109"/>
      <c r="E123" s="109"/>
      <c r="F123" s="110"/>
      <c r="G123" s="199"/>
      <c r="H123" s="111"/>
    </row>
    <row r="124" spans="1:8" s="102" customFormat="1" ht="24.95" customHeight="1">
      <c r="A124" s="124"/>
      <c r="B124" s="124"/>
      <c r="C124" s="127" t="s">
        <v>241</v>
      </c>
      <c r="D124" s="119">
        <v>0</v>
      </c>
      <c r="E124" s="119">
        <v>0</v>
      </c>
      <c r="F124" s="120">
        <f>SUM(D124-E124)</f>
        <v>0</v>
      </c>
      <c r="G124" s="188"/>
      <c r="H124" s="121"/>
    </row>
    <row r="125" spans="1:8" s="102" customFormat="1" ht="24.95" customHeight="1">
      <c r="A125" s="128"/>
      <c r="B125" s="128"/>
      <c r="C125" s="126"/>
      <c r="D125" s="109"/>
      <c r="E125" s="109"/>
      <c r="F125" s="110"/>
      <c r="G125" s="199"/>
      <c r="H125" s="111"/>
    </row>
    <row r="126" spans="1:8" s="102" customFormat="1" ht="24.95" customHeight="1">
      <c r="A126" s="361" t="s">
        <v>142</v>
      </c>
      <c r="B126" s="361"/>
      <c r="C126" s="360"/>
      <c r="D126" s="113">
        <f>D127</f>
        <v>0</v>
      </c>
      <c r="E126" s="113">
        <f>E127</f>
        <v>0</v>
      </c>
      <c r="F126" s="114">
        <f t="shared" ref="F126:F147" si="2">SUM(D126-E126)</f>
        <v>0</v>
      </c>
      <c r="G126" s="185"/>
      <c r="H126" s="115"/>
    </row>
    <row r="127" spans="1:8" s="102" customFormat="1" ht="24.95" customHeight="1">
      <c r="A127" s="112"/>
      <c r="B127" s="360" t="s">
        <v>143</v>
      </c>
      <c r="C127" s="360"/>
      <c r="D127" s="113">
        <f>D128+D129+D130</f>
        <v>0</v>
      </c>
      <c r="E127" s="113">
        <f>E128+E129+E130</f>
        <v>0</v>
      </c>
      <c r="F127" s="114">
        <f t="shared" si="2"/>
        <v>0</v>
      </c>
      <c r="G127" s="185"/>
      <c r="H127" s="115"/>
    </row>
    <row r="128" spans="1:8" s="102" customFormat="1" ht="24.95" customHeight="1">
      <c r="A128" s="116"/>
      <c r="B128" s="112"/>
      <c r="C128" s="168" t="s">
        <v>144</v>
      </c>
      <c r="D128" s="113">
        <v>0</v>
      </c>
      <c r="E128" s="113">
        <v>0</v>
      </c>
      <c r="F128" s="114">
        <f t="shared" si="2"/>
        <v>0</v>
      </c>
      <c r="G128" s="185"/>
      <c r="H128" s="115"/>
    </row>
    <row r="129" spans="1:8" s="102" customFormat="1" ht="24.95" customHeight="1">
      <c r="A129" s="116"/>
      <c r="B129" s="116"/>
      <c r="C129" s="168" t="s">
        <v>145</v>
      </c>
      <c r="D129" s="109">
        <v>0</v>
      </c>
      <c r="E129" s="109">
        <v>0</v>
      </c>
      <c r="F129" s="110">
        <f t="shared" si="2"/>
        <v>0</v>
      </c>
      <c r="G129" s="186"/>
      <c r="H129" s="111"/>
    </row>
    <row r="130" spans="1:8" s="102" customFormat="1" ht="24.95" customHeight="1">
      <c r="A130" s="168"/>
      <c r="B130" s="168"/>
      <c r="C130" s="168" t="s">
        <v>146</v>
      </c>
      <c r="D130" s="109">
        <v>0</v>
      </c>
      <c r="E130" s="109">
        <v>0</v>
      </c>
      <c r="F130" s="110">
        <f t="shared" si="2"/>
        <v>0</v>
      </c>
      <c r="G130" s="186"/>
      <c r="H130" s="111"/>
    </row>
    <row r="131" spans="1:8" s="102" customFormat="1" ht="24.95" customHeight="1">
      <c r="A131" s="360" t="s">
        <v>147</v>
      </c>
      <c r="B131" s="360"/>
      <c r="C131" s="360"/>
      <c r="D131" s="113">
        <f>D132</f>
        <v>0</v>
      </c>
      <c r="E131" s="113">
        <f>E132</f>
        <v>0</v>
      </c>
      <c r="F131" s="114">
        <f t="shared" si="2"/>
        <v>0</v>
      </c>
      <c r="G131" s="185"/>
      <c r="H131" s="115"/>
    </row>
    <row r="132" spans="1:8" s="102" customFormat="1" ht="24.95" customHeight="1">
      <c r="A132" s="112"/>
      <c r="B132" s="360" t="s">
        <v>148</v>
      </c>
      <c r="C132" s="360"/>
      <c r="D132" s="113">
        <f>D133</f>
        <v>0</v>
      </c>
      <c r="E132" s="113">
        <f>E133</f>
        <v>0</v>
      </c>
      <c r="F132" s="114">
        <f t="shared" si="2"/>
        <v>0</v>
      </c>
      <c r="G132" s="185"/>
      <c r="H132" s="115"/>
    </row>
    <row r="133" spans="1:8" s="102" customFormat="1" ht="24.95" customHeight="1">
      <c r="A133" s="116"/>
      <c r="B133" s="112"/>
      <c r="C133" s="167" t="s">
        <v>149</v>
      </c>
      <c r="D133" s="113">
        <v>0</v>
      </c>
      <c r="E133" s="113">
        <v>0</v>
      </c>
      <c r="F133" s="114">
        <f t="shared" si="2"/>
        <v>0</v>
      </c>
      <c r="G133" s="185"/>
      <c r="H133" s="115"/>
    </row>
    <row r="134" spans="1:8" s="102" customFormat="1" ht="24.95" customHeight="1">
      <c r="A134" s="360" t="s">
        <v>150</v>
      </c>
      <c r="B134" s="360"/>
      <c r="C134" s="360"/>
      <c r="D134" s="113">
        <f>D135</f>
        <v>0</v>
      </c>
      <c r="E134" s="113">
        <f>E135</f>
        <v>0</v>
      </c>
      <c r="F134" s="114">
        <f t="shared" si="2"/>
        <v>0</v>
      </c>
      <c r="G134" s="185"/>
      <c r="H134" s="115"/>
    </row>
    <row r="135" spans="1:8" s="102" customFormat="1" ht="24.95" customHeight="1">
      <c r="A135" s="112"/>
      <c r="B135" s="360" t="s">
        <v>151</v>
      </c>
      <c r="C135" s="360"/>
      <c r="D135" s="113">
        <f>SUM(D136:D138)</f>
        <v>0</v>
      </c>
      <c r="E135" s="113">
        <f t="shared" ref="E135:F135" si="3">SUM(E136:E138)</f>
        <v>0</v>
      </c>
      <c r="F135" s="113">
        <f t="shared" si="3"/>
        <v>0</v>
      </c>
      <c r="G135" s="185"/>
      <c r="H135" s="115"/>
    </row>
    <row r="136" spans="1:8" s="102" customFormat="1" ht="24.95" customHeight="1">
      <c r="A136" s="116"/>
      <c r="B136" s="112"/>
      <c r="C136" s="167" t="s">
        <v>152</v>
      </c>
      <c r="D136" s="113">
        <v>0</v>
      </c>
      <c r="E136" s="113">
        <v>0</v>
      </c>
      <c r="F136" s="114">
        <f t="shared" si="2"/>
        <v>0</v>
      </c>
      <c r="G136" s="185"/>
      <c r="H136" s="115"/>
    </row>
    <row r="137" spans="1:8" s="102" customFormat="1" ht="24.95" customHeight="1">
      <c r="A137" s="116"/>
      <c r="B137" s="116"/>
      <c r="C137" s="252" t="s">
        <v>242</v>
      </c>
      <c r="D137" s="113">
        <v>0</v>
      </c>
      <c r="E137" s="113">
        <v>0</v>
      </c>
      <c r="F137" s="114">
        <f>D137-E137</f>
        <v>0</v>
      </c>
      <c r="G137" s="185"/>
      <c r="H137" s="115"/>
    </row>
    <row r="138" spans="1:8" s="102" customFormat="1" ht="24.95" customHeight="1">
      <c r="A138" s="168"/>
      <c r="B138" s="168"/>
      <c r="C138" s="258" t="s">
        <v>243</v>
      </c>
      <c r="D138" s="113">
        <v>0</v>
      </c>
      <c r="E138" s="113">
        <v>0</v>
      </c>
      <c r="F138" s="114">
        <f t="shared" si="2"/>
        <v>0</v>
      </c>
      <c r="G138" s="185"/>
      <c r="H138" s="115"/>
    </row>
    <row r="139" spans="1:8" s="102" customFormat="1" ht="24.95" customHeight="1">
      <c r="A139" s="360" t="s">
        <v>153</v>
      </c>
      <c r="B139" s="360"/>
      <c r="C139" s="360"/>
      <c r="D139" s="113">
        <f>D140</f>
        <v>0</v>
      </c>
      <c r="E139" s="113">
        <f>E140</f>
        <v>0</v>
      </c>
      <c r="F139" s="114">
        <f t="shared" si="2"/>
        <v>0</v>
      </c>
      <c r="G139" s="185"/>
      <c r="H139" s="115"/>
    </row>
    <row r="140" spans="1:8" s="102" customFormat="1" ht="24.95" customHeight="1">
      <c r="A140" s="112"/>
      <c r="B140" s="360" t="s">
        <v>154</v>
      </c>
      <c r="C140" s="360"/>
      <c r="D140" s="113">
        <f>D141</f>
        <v>0</v>
      </c>
      <c r="E140" s="113">
        <f>E141</f>
        <v>0</v>
      </c>
      <c r="F140" s="114">
        <f t="shared" si="2"/>
        <v>0</v>
      </c>
      <c r="G140" s="185"/>
      <c r="H140" s="115"/>
    </row>
    <row r="141" spans="1:8" s="102" customFormat="1" ht="24.95" customHeight="1">
      <c r="A141" s="116"/>
      <c r="B141" s="116"/>
      <c r="C141" s="116" t="s">
        <v>154</v>
      </c>
      <c r="D141" s="119">
        <v>0</v>
      </c>
      <c r="E141" s="119">
        <v>0</v>
      </c>
      <c r="F141" s="120">
        <f t="shared" si="2"/>
        <v>0</v>
      </c>
      <c r="G141" s="188"/>
      <c r="H141" s="121"/>
    </row>
    <row r="142" spans="1:8" s="102" customFormat="1" ht="24.95" customHeight="1">
      <c r="A142" s="360" t="s">
        <v>155</v>
      </c>
      <c r="B142" s="360"/>
      <c r="C142" s="360"/>
      <c r="D142" s="113">
        <f>D143</f>
        <v>0</v>
      </c>
      <c r="E142" s="113">
        <f>E143</f>
        <v>13000000</v>
      </c>
      <c r="F142" s="114">
        <f t="shared" si="2"/>
        <v>-13000000</v>
      </c>
      <c r="G142" s="185"/>
      <c r="H142" s="115"/>
    </row>
    <row r="143" spans="1:8" s="102" customFormat="1" ht="24.95" customHeight="1">
      <c r="A143" s="112"/>
      <c r="B143" s="360" t="s">
        <v>156</v>
      </c>
      <c r="C143" s="360"/>
      <c r="D143" s="113">
        <f>D144+D145+D146+D147</f>
        <v>0</v>
      </c>
      <c r="E143" s="113">
        <f>E144+E145+E146+E147</f>
        <v>13000000</v>
      </c>
      <c r="F143" s="114">
        <f t="shared" si="2"/>
        <v>-13000000</v>
      </c>
      <c r="G143" s="185"/>
      <c r="H143" s="115"/>
    </row>
    <row r="144" spans="1:8" s="102" customFormat="1" ht="24.95" customHeight="1">
      <c r="A144" s="116"/>
      <c r="B144" s="112"/>
      <c r="C144" s="167" t="s">
        <v>157</v>
      </c>
      <c r="D144" s="113">
        <v>0</v>
      </c>
      <c r="E144" s="113">
        <v>0</v>
      </c>
      <c r="F144" s="114">
        <f t="shared" si="2"/>
        <v>0</v>
      </c>
      <c r="G144" s="185"/>
      <c r="H144" s="115"/>
    </row>
    <row r="145" spans="1:9" s="102" customFormat="1" ht="24.95" customHeight="1">
      <c r="A145" s="116"/>
      <c r="B145" s="116"/>
      <c r="C145" s="167" t="s">
        <v>158</v>
      </c>
      <c r="D145" s="113">
        <v>0</v>
      </c>
      <c r="E145" s="113">
        <v>0</v>
      </c>
      <c r="F145" s="114">
        <f t="shared" si="2"/>
        <v>0</v>
      </c>
      <c r="G145" s="185"/>
      <c r="H145" s="115"/>
    </row>
    <row r="146" spans="1:9" s="102" customFormat="1" ht="24.95" customHeight="1">
      <c r="A146" s="116"/>
      <c r="B146" s="116"/>
      <c r="C146" s="167" t="s">
        <v>159</v>
      </c>
      <c r="D146" s="113">
        <v>0</v>
      </c>
      <c r="E146" s="113">
        <v>13000000</v>
      </c>
      <c r="F146" s="114">
        <f t="shared" si="2"/>
        <v>-13000000</v>
      </c>
      <c r="G146" s="216"/>
      <c r="H146" s="129"/>
      <c r="I146" s="217"/>
    </row>
    <row r="147" spans="1:9" s="102" customFormat="1" ht="24.95" customHeight="1">
      <c r="A147" s="116"/>
      <c r="B147" s="116"/>
      <c r="C147" s="112" t="s">
        <v>160</v>
      </c>
      <c r="D147" s="117">
        <v>0</v>
      </c>
      <c r="E147" s="117">
        <v>0</v>
      </c>
      <c r="F147" s="118">
        <f t="shared" si="2"/>
        <v>0</v>
      </c>
      <c r="G147" s="207"/>
      <c r="H147" s="122"/>
    </row>
    <row r="148" spans="1:9" s="102" customFormat="1" ht="24.95" customHeight="1">
      <c r="A148" s="360" t="s">
        <v>161</v>
      </c>
      <c r="B148" s="360"/>
      <c r="C148" s="360"/>
      <c r="D148" s="113">
        <f>D149</f>
        <v>0</v>
      </c>
      <c r="E148" s="113">
        <f>E149</f>
        <v>602102000</v>
      </c>
      <c r="F148" s="114">
        <f>SUM(D148-E148)</f>
        <v>-602102000</v>
      </c>
      <c r="G148" s="185"/>
      <c r="H148" s="115"/>
    </row>
    <row r="149" spans="1:9" s="102" customFormat="1" ht="24.95" customHeight="1">
      <c r="A149" s="112"/>
      <c r="B149" s="360" t="s">
        <v>162</v>
      </c>
      <c r="C149" s="360"/>
      <c r="D149" s="113">
        <f>D150</f>
        <v>0</v>
      </c>
      <c r="E149" s="113">
        <f>E150</f>
        <v>602102000</v>
      </c>
      <c r="F149" s="114">
        <f>SUM(D149-E149)</f>
        <v>-602102000</v>
      </c>
      <c r="G149" s="185"/>
      <c r="H149" s="115"/>
    </row>
    <row r="150" spans="1:9" s="102" customFormat="1" ht="24.95" customHeight="1">
      <c r="A150" s="116"/>
      <c r="B150" s="112"/>
      <c r="C150" s="112" t="s">
        <v>162</v>
      </c>
      <c r="D150" s="117">
        <v>0</v>
      </c>
      <c r="E150" s="117">
        <v>602102000</v>
      </c>
      <c r="F150" s="118">
        <f>SUM(D150-E150)</f>
        <v>-602102000</v>
      </c>
      <c r="G150" s="187"/>
      <c r="H150" s="98"/>
    </row>
    <row r="151" spans="1:9" s="102" customFormat="1" ht="24.95" customHeight="1">
      <c r="A151" s="357" t="s">
        <v>163</v>
      </c>
      <c r="B151" s="358"/>
      <c r="C151" s="359"/>
      <c r="D151" s="103">
        <f>D148+D142+D139+D134+D131+D126+D72+D58+D14+D6</f>
        <v>29729052511</v>
      </c>
      <c r="E151" s="103">
        <f>E148+E142+E139+E134+E131+E126+E72+E58+E14+E6</f>
        <v>31390000000</v>
      </c>
      <c r="F151" s="104">
        <f>SUM(D151-E151)</f>
        <v>-1660947489</v>
      </c>
      <c r="G151" s="219"/>
      <c r="H151" s="105"/>
    </row>
    <row r="152" spans="1:9" ht="18" customHeight="1">
      <c r="D152" s="106"/>
      <c r="H152" s="107"/>
    </row>
    <row r="153" spans="1:9" ht="18" customHeight="1">
      <c r="D153" s="108"/>
      <c r="H153" s="107"/>
    </row>
  </sheetData>
  <mergeCells count="31">
    <mergeCell ref="C1:D1"/>
    <mergeCell ref="A142:C142"/>
    <mergeCell ref="B143:C143"/>
    <mergeCell ref="A148:C148"/>
    <mergeCell ref="B149:C149"/>
    <mergeCell ref="A14:C14"/>
    <mergeCell ref="B15:C15"/>
    <mergeCell ref="B27:C27"/>
    <mergeCell ref="A58:C58"/>
    <mergeCell ref="A2:H2"/>
    <mergeCell ref="A4:C4"/>
    <mergeCell ref="D4:D5"/>
    <mergeCell ref="E4:E5"/>
    <mergeCell ref="F4:F5"/>
    <mergeCell ref="G4:H5"/>
    <mergeCell ref="A151:C151"/>
    <mergeCell ref="C3:D3"/>
    <mergeCell ref="A131:C131"/>
    <mergeCell ref="B132:C132"/>
    <mergeCell ref="A134:C134"/>
    <mergeCell ref="B135:C135"/>
    <mergeCell ref="A139:C139"/>
    <mergeCell ref="B140:C140"/>
    <mergeCell ref="B59:C59"/>
    <mergeCell ref="B63:C63"/>
    <mergeCell ref="A72:C72"/>
    <mergeCell ref="B73:C73"/>
    <mergeCell ref="A126:C126"/>
    <mergeCell ref="B127:C127"/>
    <mergeCell ref="A6:C6"/>
    <mergeCell ref="B7:C7"/>
  </mergeCells>
  <phoneticPr fontId="10" type="noConversion"/>
  <pageMargins left="0.35433070866141736" right="0.31496062992125984" top="1.0236220472440944" bottom="0.82677165354330717" header="0.51181102362204722" footer="0.31496062992125984"/>
  <pageSetup paperSize="9" scale="55" orientation="portrait" r:id="rId1"/>
  <headerFooter alignWithMargins="0"/>
  <rowBreaks count="2" manualBreakCount="2">
    <brk id="57" max="7" man="1"/>
    <brk id="13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topLeftCell="A25" zoomScale="115" zoomScaleNormal="115" workbookViewId="0">
      <selection activeCell="F42" sqref="F42"/>
    </sheetView>
  </sheetViews>
  <sheetFormatPr defaultColWidth="23.375" defaultRowHeight="20.100000000000001" customHeight="1"/>
  <cols>
    <col min="1" max="3" width="21.375" style="62" customWidth="1"/>
    <col min="4" max="4" width="20.125" style="62" customWidth="1"/>
    <col min="5" max="5" width="6" style="62" customWidth="1"/>
    <col min="6" max="9" width="17.125" style="62" customWidth="1"/>
    <col min="10" max="16384" width="23.375" style="62"/>
  </cols>
  <sheetData>
    <row r="1" spans="1:4" ht="18.75" customHeight="1">
      <c r="A1" s="259" t="s">
        <v>177</v>
      </c>
      <c r="B1" s="64"/>
      <c r="C1" s="64"/>
      <c r="D1" s="64"/>
    </row>
    <row r="2" spans="1:4" ht="19.5" customHeight="1">
      <c r="A2" s="144"/>
      <c r="B2" s="64"/>
      <c r="C2" s="64"/>
      <c r="D2" s="64"/>
    </row>
    <row r="3" spans="1:4" ht="20.100000000000001" customHeight="1">
      <c r="A3" s="363" t="s">
        <v>188</v>
      </c>
      <c r="B3" s="363"/>
      <c r="C3" s="363"/>
      <c r="D3" s="363"/>
    </row>
    <row r="4" spans="1:4" ht="20.100000000000001" customHeight="1">
      <c r="A4" s="64"/>
      <c r="B4" s="64"/>
      <c r="C4" s="64"/>
      <c r="D4" s="64"/>
    </row>
    <row r="5" spans="1:4" ht="20.100000000000001" customHeight="1" thickBot="1">
      <c r="A5" s="141" t="s">
        <v>185</v>
      </c>
      <c r="B5" s="64"/>
      <c r="C5" s="64"/>
      <c r="D5" s="260" t="s">
        <v>168</v>
      </c>
    </row>
    <row r="6" spans="1:4" ht="20.100000000000001" customHeight="1">
      <c r="A6" s="148" t="s">
        <v>169</v>
      </c>
      <c r="B6" s="149" t="s">
        <v>170</v>
      </c>
      <c r="C6" s="149" t="s">
        <v>171</v>
      </c>
      <c r="D6" s="366" t="s">
        <v>172</v>
      </c>
    </row>
    <row r="7" spans="1:4" ht="20.100000000000001" customHeight="1">
      <c r="A7" s="150" t="s">
        <v>178</v>
      </c>
      <c r="B7" s="151" t="s">
        <v>179</v>
      </c>
      <c r="C7" s="152" t="s">
        <v>173</v>
      </c>
      <c r="D7" s="367"/>
    </row>
    <row r="8" spans="1:4" ht="25.5" customHeight="1" thickBot="1">
      <c r="A8" s="153">
        <v>1685776801</v>
      </c>
      <c r="B8" s="154">
        <v>2439835704</v>
      </c>
      <c r="C8" s="155">
        <f>A8-B8</f>
        <v>-754058903</v>
      </c>
      <c r="D8" s="156"/>
    </row>
    <row r="9" spans="1:4" ht="12" customHeight="1">
      <c r="A9" s="145"/>
      <c r="B9" s="145"/>
      <c r="C9" s="145"/>
      <c r="D9" s="145"/>
    </row>
    <row r="10" spans="1:4" ht="12" customHeight="1">
      <c r="A10" s="145"/>
      <c r="B10" s="145"/>
      <c r="C10" s="145"/>
      <c r="D10" s="145"/>
    </row>
    <row r="11" spans="1:4" ht="20.100000000000001" customHeight="1" thickBot="1">
      <c r="A11" s="141" t="s">
        <v>186</v>
      </c>
      <c r="B11" s="64"/>
      <c r="C11" s="64"/>
      <c r="D11" s="64"/>
    </row>
    <row r="12" spans="1:4" ht="20.100000000000001" customHeight="1">
      <c r="A12" s="157" t="s">
        <v>180</v>
      </c>
      <c r="B12" s="158" t="s">
        <v>353</v>
      </c>
      <c r="C12" s="158" t="s">
        <v>354</v>
      </c>
      <c r="D12" s="159" t="s">
        <v>181</v>
      </c>
    </row>
    <row r="13" spans="1:4" ht="20.100000000000001" customHeight="1">
      <c r="A13" s="160" t="s">
        <v>182</v>
      </c>
      <c r="B13" s="161">
        <v>33132159832</v>
      </c>
      <c r="C13" s="161">
        <v>31414829312</v>
      </c>
      <c r="D13" s="162">
        <f>B13+C13</f>
        <v>64546989144</v>
      </c>
    </row>
    <row r="14" spans="1:4" ht="20.100000000000001" customHeight="1">
      <c r="A14" s="160" t="s">
        <v>183</v>
      </c>
      <c r="B14" s="161">
        <v>31937932461</v>
      </c>
      <c r="C14" s="161">
        <v>29729052511</v>
      </c>
      <c r="D14" s="162">
        <f>B14+C14</f>
        <v>61666984972</v>
      </c>
    </row>
    <row r="15" spans="1:4" ht="20.100000000000001" customHeight="1" thickBot="1">
      <c r="A15" s="163" t="s">
        <v>184</v>
      </c>
      <c r="B15" s="164">
        <f>B13-B14</f>
        <v>1194227371</v>
      </c>
      <c r="C15" s="164">
        <f>C13-C14</f>
        <v>1685776801</v>
      </c>
      <c r="D15" s="165">
        <f>B15+C15</f>
        <v>2880004172</v>
      </c>
    </row>
    <row r="16" spans="1:4" ht="13.5" customHeight="1">
      <c r="A16" s="146"/>
      <c r="B16" s="146"/>
      <c r="C16" s="146"/>
      <c r="D16" s="146"/>
    </row>
    <row r="17" spans="1:4" ht="13.5" customHeight="1">
      <c r="A17" s="146"/>
      <c r="B17" s="146"/>
      <c r="C17" s="146"/>
      <c r="D17" s="146"/>
    </row>
    <row r="18" spans="1:4" ht="20.100000000000001" customHeight="1" thickBot="1">
      <c r="A18" s="147" t="s">
        <v>174</v>
      </c>
      <c r="B18" s="64"/>
      <c r="C18" s="64"/>
      <c r="D18" s="64"/>
    </row>
    <row r="19" spans="1:4" ht="20.100000000000001" customHeight="1">
      <c r="A19" s="282" t="s">
        <v>355</v>
      </c>
      <c r="B19" s="283">
        <v>307320</v>
      </c>
      <c r="C19" s="369" t="s">
        <v>356</v>
      </c>
      <c r="D19" s="372">
        <f>B19-B20-B21-B22</f>
        <v>-754058903</v>
      </c>
    </row>
    <row r="20" spans="1:4" ht="20.100000000000001" customHeight="1">
      <c r="A20" s="284" t="s">
        <v>357</v>
      </c>
      <c r="B20" s="285">
        <v>200052973</v>
      </c>
      <c r="C20" s="370"/>
      <c r="D20" s="373"/>
    </row>
    <row r="21" spans="1:4" ht="20.100000000000001" customHeight="1">
      <c r="A21" s="284" t="s">
        <v>358</v>
      </c>
      <c r="B21" s="285">
        <v>69554530</v>
      </c>
      <c r="C21" s="370"/>
      <c r="D21" s="373"/>
    </row>
    <row r="22" spans="1:4" ht="20.100000000000001" customHeight="1" thickBot="1">
      <c r="A22" s="286" t="s">
        <v>359</v>
      </c>
      <c r="B22" s="287">
        <v>484758720</v>
      </c>
      <c r="C22" s="371"/>
      <c r="D22" s="374"/>
    </row>
    <row r="23" spans="1:4" ht="20.100000000000001" customHeight="1">
      <c r="A23" s="240" t="s">
        <v>248</v>
      </c>
      <c r="B23" s="64"/>
      <c r="C23" s="64"/>
      <c r="D23" s="64"/>
    </row>
    <row r="24" spans="1:4" ht="20.100000000000001" customHeight="1">
      <c r="A24" s="64"/>
      <c r="B24" s="64"/>
      <c r="C24" s="64"/>
      <c r="D24" s="64"/>
    </row>
    <row r="25" spans="1:4" s="142" customFormat="1" ht="20.100000000000001" customHeight="1">
      <c r="A25" s="143"/>
      <c r="B25" s="143"/>
      <c r="C25" s="143"/>
      <c r="D25" s="143"/>
    </row>
    <row r="26" spans="1:4" s="142" customFormat="1" ht="20.100000000000001" customHeight="1">
      <c r="A26" s="368" t="s">
        <v>360</v>
      </c>
      <c r="B26" s="368"/>
      <c r="C26" s="368"/>
      <c r="D26" s="368"/>
    </row>
    <row r="27" spans="1:4" s="142" customFormat="1" ht="20.100000000000001" customHeight="1">
      <c r="A27" s="143"/>
      <c r="B27" s="143"/>
      <c r="C27" s="143"/>
      <c r="D27" s="143"/>
    </row>
    <row r="28" spans="1:4" s="142" customFormat="1" ht="20.100000000000001" customHeight="1">
      <c r="A28" s="143"/>
      <c r="B28" s="143"/>
      <c r="C28" s="143"/>
      <c r="D28" s="143"/>
    </row>
    <row r="29" spans="1:4" s="142" customFormat="1" ht="20.100000000000001" customHeight="1">
      <c r="A29" s="368" t="s">
        <v>175</v>
      </c>
      <c r="B29" s="368"/>
      <c r="C29" s="368"/>
      <c r="D29" s="368"/>
    </row>
    <row r="30" spans="1:4" s="142" customFormat="1" ht="20.100000000000001" customHeight="1">
      <c r="A30" s="143"/>
      <c r="B30" s="143"/>
      <c r="C30" s="143"/>
      <c r="D30" s="143"/>
    </row>
    <row r="31" spans="1:4" s="142" customFormat="1" ht="20.100000000000001" customHeight="1">
      <c r="A31" s="143"/>
      <c r="B31" s="143"/>
      <c r="C31" s="143"/>
      <c r="D31" s="143"/>
    </row>
    <row r="32" spans="1:4" s="142" customFormat="1" ht="20.100000000000001" customHeight="1">
      <c r="A32" s="143"/>
      <c r="B32" s="143"/>
      <c r="C32" s="143"/>
      <c r="D32" s="143"/>
    </row>
    <row r="33" spans="1:4" s="142" customFormat="1" ht="20.100000000000001" customHeight="1">
      <c r="A33" s="166" t="s">
        <v>361</v>
      </c>
      <c r="B33" s="143"/>
      <c r="C33" s="143"/>
      <c r="D33" s="143"/>
    </row>
    <row r="34" spans="1:4" s="142" customFormat="1" ht="10.5" customHeight="1">
      <c r="A34" s="166"/>
      <c r="B34" s="143"/>
      <c r="C34" s="143"/>
      <c r="D34" s="143"/>
    </row>
    <row r="35" spans="1:4" s="142" customFormat="1" ht="23.25" customHeight="1">
      <c r="A35" s="166" t="s">
        <v>362</v>
      </c>
      <c r="B35" s="143"/>
      <c r="C35" s="143"/>
      <c r="D35" s="288" t="s">
        <v>363</v>
      </c>
    </row>
    <row r="36" spans="1:4" s="142" customFormat="1" ht="20.100000000000001" customHeight="1">
      <c r="A36" s="143"/>
      <c r="B36" s="143"/>
      <c r="C36" s="143"/>
      <c r="D36" s="143"/>
    </row>
    <row r="37" spans="1:4" ht="15" customHeight="1">
      <c r="A37" s="365" t="s">
        <v>244</v>
      </c>
      <c r="B37" s="365"/>
      <c r="C37" s="365"/>
      <c r="D37" s="365"/>
    </row>
    <row r="38" spans="1:4" ht="20.100000000000001" customHeight="1">
      <c r="A38" s="64"/>
      <c r="B38" s="64"/>
      <c r="C38" s="64"/>
      <c r="D38" s="64"/>
    </row>
    <row r="39" spans="1:4" ht="20.100000000000001" customHeight="1">
      <c r="A39" s="364"/>
      <c r="B39" s="364"/>
      <c r="C39" s="364"/>
      <c r="D39" s="364"/>
    </row>
  </sheetData>
  <mergeCells count="8">
    <mergeCell ref="A39:D39"/>
    <mergeCell ref="A37:D37"/>
    <mergeCell ref="A3:D3"/>
    <mergeCell ref="D6:D7"/>
    <mergeCell ref="A26:D26"/>
    <mergeCell ref="A29:D29"/>
    <mergeCell ref="C19:C22"/>
    <mergeCell ref="D19:D22"/>
  </mergeCells>
  <phoneticPr fontId="10" type="noConversion"/>
  <printOptions horizontalCentered="1"/>
  <pageMargins left="0.15748031496062992" right="0.39370078740157483" top="0.98425196850393704" bottom="0.98425196850393704" header="0.51181102362204722" footer="0.51181102362204722"/>
  <pageSetup paperSize="9" scale="91" fitToHeight="2" orientation="portrait" r:id="rId1"/>
  <headerFooter alignWithMargins="0"/>
  <rowBreaks count="2" manualBreakCount="2">
    <brk id="31" max="16383" man="1"/>
    <brk id="35" max="16383" man="1"/>
  </rowBreaks>
  <colBreaks count="2" manualBreakCount="2">
    <brk id="2" max="1048575" man="1"/>
    <brk id="3" max="1048575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P29"/>
  <sheetViews>
    <sheetView showZeros="0" view="pageBreakPreview" topLeftCell="A4" zoomScaleNormal="100" workbookViewId="0">
      <selection activeCell="D14" sqref="D14"/>
    </sheetView>
  </sheetViews>
  <sheetFormatPr defaultRowHeight="14.25"/>
  <cols>
    <col min="1" max="1" width="4.75" style="14" customWidth="1"/>
    <col min="2" max="2" width="18.875" style="14" customWidth="1"/>
    <col min="3" max="3" width="14.75" style="14" customWidth="1"/>
    <col min="4" max="4" width="14.375" style="14" customWidth="1"/>
    <col min="5" max="5" width="16.125" style="14" customWidth="1"/>
    <col min="6" max="6" width="14.625" style="14" customWidth="1"/>
    <col min="7" max="7" width="15.375" style="14" customWidth="1"/>
    <col min="8" max="8" width="17" style="14" customWidth="1"/>
    <col min="9" max="9" width="15" style="14" customWidth="1"/>
    <col min="10" max="10" width="18.5" style="14" customWidth="1"/>
    <col min="11" max="11" width="15.125" style="14" customWidth="1"/>
    <col min="12" max="12" width="18.75" style="14" customWidth="1"/>
    <col min="13" max="13" width="12.75" style="14" customWidth="1"/>
    <col min="14" max="14" width="7.25" style="14" bestFit="1" customWidth="1"/>
    <col min="15" max="15" width="18.5" style="14" customWidth="1"/>
    <col min="16" max="16" width="9.875" style="14" customWidth="1"/>
    <col min="17" max="16384" width="9" style="14"/>
  </cols>
  <sheetData>
    <row r="1" spans="1:16" ht="24.75" customHeight="1">
      <c r="B1" s="257" t="s">
        <v>206</v>
      </c>
      <c r="C1" s="13"/>
    </row>
    <row r="2" spans="1:16" s="15" customFormat="1" ht="37.5" customHeight="1">
      <c r="B2" s="375" t="s">
        <v>249</v>
      </c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</row>
    <row r="3" spans="1:16" s="15" customFormat="1" ht="24" customHeight="1" thickBot="1">
      <c r="B3" s="220" t="s">
        <v>56</v>
      </c>
      <c r="C3" s="376" t="s">
        <v>409</v>
      </c>
      <c r="D3" s="377"/>
      <c r="E3" s="57"/>
      <c r="F3" s="261" t="s">
        <v>187</v>
      </c>
      <c r="G3" s="57"/>
      <c r="H3" s="57"/>
      <c r="I3" s="57"/>
      <c r="J3" s="57"/>
      <c r="K3" s="57"/>
      <c r="L3" s="57"/>
      <c r="N3" s="54"/>
      <c r="O3" s="261" t="s">
        <v>187</v>
      </c>
    </row>
    <row r="4" spans="1:16" s="17" customFormat="1" ht="27" customHeight="1" thickTop="1">
      <c r="A4" s="378" t="s">
        <v>53</v>
      </c>
      <c r="B4" s="381" t="s">
        <v>51</v>
      </c>
      <c r="C4" s="383" t="s">
        <v>250</v>
      </c>
      <c r="D4" s="384"/>
      <c r="E4" s="384"/>
      <c r="F4" s="384"/>
      <c r="G4" s="384"/>
      <c r="H4" s="384"/>
      <c r="I4" s="384"/>
      <c r="J4" s="384"/>
      <c r="K4" s="221"/>
      <c r="L4" s="385" t="s">
        <v>251</v>
      </c>
      <c r="M4" s="387" t="s">
        <v>205</v>
      </c>
      <c r="N4" s="389" t="s">
        <v>54</v>
      </c>
      <c r="O4" s="391" t="s">
        <v>252</v>
      </c>
      <c r="P4" s="397" t="s">
        <v>197</v>
      </c>
    </row>
    <row r="5" spans="1:16" s="17" customFormat="1" ht="27" customHeight="1">
      <c r="A5" s="379"/>
      <c r="B5" s="382"/>
      <c r="C5" s="383" t="s">
        <v>198</v>
      </c>
      <c r="D5" s="384"/>
      <c r="E5" s="384"/>
      <c r="F5" s="384"/>
      <c r="G5" s="384"/>
      <c r="H5" s="384"/>
      <c r="I5" s="401"/>
      <c r="J5" s="222" t="s">
        <v>199</v>
      </c>
      <c r="K5" s="402" t="s">
        <v>200</v>
      </c>
      <c r="L5" s="386"/>
      <c r="M5" s="388"/>
      <c r="N5" s="390"/>
      <c r="O5" s="392"/>
      <c r="P5" s="398"/>
    </row>
    <row r="6" spans="1:16" s="17" customFormat="1" ht="42.75" customHeight="1">
      <c r="A6" s="379"/>
      <c r="B6" s="382"/>
      <c r="C6" s="405" t="s">
        <v>47</v>
      </c>
      <c r="D6" s="406"/>
      <c r="E6" s="405" t="s">
        <v>48</v>
      </c>
      <c r="F6" s="406"/>
      <c r="G6" s="405" t="s">
        <v>49</v>
      </c>
      <c r="H6" s="406"/>
      <c r="I6" s="169" t="s">
        <v>201</v>
      </c>
      <c r="J6" s="407" t="s">
        <v>202</v>
      </c>
      <c r="K6" s="403"/>
      <c r="L6" s="386"/>
      <c r="M6" s="388"/>
      <c r="N6" s="390"/>
      <c r="O6" s="393"/>
      <c r="P6" s="399"/>
    </row>
    <row r="7" spans="1:16" s="17" customFormat="1" ht="58.5" customHeight="1">
      <c r="A7" s="380"/>
      <c r="B7" s="382"/>
      <c r="C7" s="169" t="s">
        <v>203</v>
      </c>
      <c r="D7" s="169" t="s">
        <v>52</v>
      </c>
      <c r="E7" s="169" t="s">
        <v>50</v>
      </c>
      <c r="F7" s="169" t="s">
        <v>52</v>
      </c>
      <c r="G7" s="169" t="s">
        <v>50</v>
      </c>
      <c r="H7" s="169" t="s">
        <v>52</v>
      </c>
      <c r="I7" s="170" t="s">
        <v>13</v>
      </c>
      <c r="J7" s="408"/>
      <c r="K7" s="404"/>
      <c r="L7" s="386"/>
      <c r="M7" s="388"/>
      <c r="N7" s="390"/>
      <c r="O7" s="393"/>
      <c r="P7" s="400"/>
    </row>
    <row r="8" spans="1:16" s="53" customFormat="1" ht="26.25" customHeight="1">
      <c r="A8" s="52">
        <v>1</v>
      </c>
      <c r="B8" s="223" t="s">
        <v>364</v>
      </c>
      <c r="C8" s="224">
        <v>190177520</v>
      </c>
      <c r="D8" s="224">
        <v>47985220</v>
      </c>
      <c r="E8" s="224">
        <v>95331678</v>
      </c>
      <c r="F8" s="224">
        <v>20205870</v>
      </c>
      <c r="G8" s="224">
        <v>14680230</v>
      </c>
      <c r="H8" s="224">
        <v>2178510</v>
      </c>
      <c r="I8" s="225">
        <f>SUM(C8:H8)</f>
        <v>370559028</v>
      </c>
      <c r="J8" s="289">
        <v>144346762</v>
      </c>
      <c r="K8" s="226">
        <f>I8+J8</f>
        <v>514905790</v>
      </c>
      <c r="L8" s="290">
        <v>514905790</v>
      </c>
      <c r="M8" s="55">
        <f>K8-L8</f>
        <v>0</v>
      </c>
      <c r="N8" s="291">
        <f>L8/(K8)*100</f>
        <v>100</v>
      </c>
      <c r="O8" s="290">
        <v>479152560</v>
      </c>
      <c r="P8" s="292">
        <f>L8-O8</f>
        <v>35753230</v>
      </c>
    </row>
    <row r="9" spans="1:16" s="53" customFormat="1" ht="26.25" customHeight="1">
      <c r="A9" s="52">
        <v>2</v>
      </c>
      <c r="B9" s="223" t="s">
        <v>365</v>
      </c>
      <c r="C9" s="224">
        <v>172578900</v>
      </c>
      <c r="D9" s="224">
        <v>36167060</v>
      </c>
      <c r="E9" s="224">
        <v>94179960</v>
      </c>
      <c r="F9" s="224">
        <v>17225370</v>
      </c>
      <c r="G9" s="224">
        <v>13338760</v>
      </c>
      <c r="H9" s="224">
        <v>1624940</v>
      </c>
      <c r="I9" s="225">
        <f t="shared" ref="I9:I19" si="0">SUM(C9:H9)</f>
        <v>335114990</v>
      </c>
      <c r="J9" s="289">
        <v>89949910</v>
      </c>
      <c r="K9" s="226">
        <f t="shared" ref="K9:K19" si="1">I9+J9</f>
        <v>425064900</v>
      </c>
      <c r="L9" s="290">
        <v>425064900</v>
      </c>
      <c r="M9" s="55">
        <f t="shared" ref="M9:M19" si="2">I9+J9-L9</f>
        <v>0</v>
      </c>
      <c r="N9" s="291">
        <f t="shared" ref="N9:N19" si="3">L9/(K9)*100</f>
        <v>100</v>
      </c>
      <c r="O9" s="290">
        <v>435432820</v>
      </c>
      <c r="P9" s="292">
        <f t="shared" ref="P9:P19" si="4">L9-O9</f>
        <v>-10367920</v>
      </c>
    </row>
    <row r="10" spans="1:16" s="53" customFormat="1" ht="26.25" customHeight="1">
      <c r="A10" s="52">
        <v>3</v>
      </c>
      <c r="B10" s="223" t="s">
        <v>366</v>
      </c>
      <c r="C10" s="224">
        <v>81224730</v>
      </c>
      <c r="D10" s="224">
        <v>26687070</v>
      </c>
      <c r="E10" s="224">
        <v>50300650</v>
      </c>
      <c r="F10" s="224">
        <v>13393120</v>
      </c>
      <c r="G10" s="224">
        <v>6269350</v>
      </c>
      <c r="H10" s="224">
        <v>1212120</v>
      </c>
      <c r="I10" s="225">
        <f t="shared" si="0"/>
        <v>179087040</v>
      </c>
      <c r="J10" s="289">
        <v>105622650</v>
      </c>
      <c r="K10" s="226">
        <f t="shared" si="1"/>
        <v>284709690</v>
      </c>
      <c r="L10" s="290">
        <v>284709690</v>
      </c>
      <c r="M10" s="55">
        <f t="shared" si="2"/>
        <v>0</v>
      </c>
      <c r="N10" s="291">
        <f t="shared" si="3"/>
        <v>100</v>
      </c>
      <c r="O10" s="290">
        <v>203026050</v>
      </c>
      <c r="P10" s="292">
        <f t="shared" si="4"/>
        <v>81683640</v>
      </c>
    </row>
    <row r="11" spans="1:16" s="53" customFormat="1" ht="26.25" customHeight="1">
      <c r="A11" s="52">
        <v>4</v>
      </c>
      <c r="B11" s="223" t="s">
        <v>367</v>
      </c>
      <c r="C11" s="224">
        <v>100850530</v>
      </c>
      <c r="D11" s="224">
        <v>38674200</v>
      </c>
      <c r="E11" s="224">
        <v>63395930</v>
      </c>
      <c r="F11" s="224">
        <v>16505060</v>
      </c>
      <c r="G11" s="224">
        <v>7793080</v>
      </c>
      <c r="H11" s="224">
        <v>1755780</v>
      </c>
      <c r="I11" s="225">
        <f t="shared" si="0"/>
        <v>228974580</v>
      </c>
      <c r="J11" s="289">
        <v>128660950</v>
      </c>
      <c r="K11" s="226">
        <f t="shared" si="1"/>
        <v>357635530</v>
      </c>
      <c r="L11" s="290">
        <v>357635530</v>
      </c>
      <c r="M11" s="55">
        <f t="shared" si="2"/>
        <v>0</v>
      </c>
      <c r="N11" s="291">
        <f t="shared" si="3"/>
        <v>100</v>
      </c>
      <c r="O11" s="290">
        <v>357849020</v>
      </c>
      <c r="P11" s="292">
        <f t="shared" si="4"/>
        <v>-213490</v>
      </c>
    </row>
    <row r="12" spans="1:16" s="53" customFormat="1" ht="26.25" customHeight="1">
      <c r="A12" s="52">
        <v>5</v>
      </c>
      <c r="B12" s="223" t="s">
        <v>368</v>
      </c>
      <c r="C12" s="224">
        <v>183376090</v>
      </c>
      <c r="D12" s="224">
        <v>31197440</v>
      </c>
      <c r="E12" s="224">
        <v>92407090</v>
      </c>
      <c r="F12" s="224">
        <v>16154940</v>
      </c>
      <c r="G12" s="224">
        <v>14155220</v>
      </c>
      <c r="H12" s="224">
        <v>1416330</v>
      </c>
      <c r="I12" s="225">
        <f t="shared" si="0"/>
        <v>338707110</v>
      </c>
      <c r="J12" s="289">
        <v>147902720</v>
      </c>
      <c r="K12" s="226">
        <f t="shared" si="1"/>
        <v>486609830</v>
      </c>
      <c r="L12" s="290">
        <v>486609830</v>
      </c>
      <c r="M12" s="55">
        <f t="shared" si="2"/>
        <v>0</v>
      </c>
      <c r="N12" s="291">
        <f t="shared" si="3"/>
        <v>100</v>
      </c>
      <c r="O12" s="290">
        <v>471003770</v>
      </c>
      <c r="P12" s="292">
        <f t="shared" si="4"/>
        <v>15606060</v>
      </c>
    </row>
    <row r="13" spans="1:16" s="53" customFormat="1" ht="26.25" customHeight="1">
      <c r="A13" s="52">
        <v>6</v>
      </c>
      <c r="B13" s="223" t="s">
        <v>369</v>
      </c>
      <c r="C13" s="224">
        <v>102962030</v>
      </c>
      <c r="D13" s="224">
        <v>22081240</v>
      </c>
      <c r="E13" s="224">
        <v>52228870</v>
      </c>
      <c r="F13" s="224">
        <v>9334070</v>
      </c>
      <c r="G13" s="224">
        <v>7947860</v>
      </c>
      <c r="H13" s="224">
        <v>1002500</v>
      </c>
      <c r="I13" s="225">
        <f t="shared" si="0"/>
        <v>195556570</v>
      </c>
      <c r="J13" s="289">
        <v>18518370</v>
      </c>
      <c r="K13" s="226">
        <f t="shared" si="1"/>
        <v>214074940</v>
      </c>
      <c r="L13" s="290">
        <v>214074940</v>
      </c>
      <c r="M13" s="55">
        <f t="shared" si="2"/>
        <v>0</v>
      </c>
      <c r="N13" s="291">
        <f t="shared" si="3"/>
        <v>100</v>
      </c>
      <c r="O13" s="290">
        <v>211244460</v>
      </c>
      <c r="P13" s="292">
        <f t="shared" si="4"/>
        <v>2830480</v>
      </c>
    </row>
    <row r="14" spans="1:16" s="53" customFormat="1" ht="26.25" customHeight="1">
      <c r="A14" s="52">
        <v>7</v>
      </c>
      <c r="B14" s="223" t="s">
        <v>375</v>
      </c>
      <c r="C14" s="224">
        <v>119814600</v>
      </c>
      <c r="D14" s="224">
        <v>43670340</v>
      </c>
      <c r="E14" s="224">
        <v>53657010</v>
      </c>
      <c r="F14" s="224">
        <v>18567770</v>
      </c>
      <c r="G14" s="224">
        <v>9248750</v>
      </c>
      <c r="H14" s="224">
        <v>1982610</v>
      </c>
      <c r="I14" s="225">
        <f t="shared" si="0"/>
        <v>246941080</v>
      </c>
      <c r="J14" s="289">
        <v>54779870</v>
      </c>
      <c r="K14" s="226">
        <f t="shared" si="1"/>
        <v>301720950</v>
      </c>
      <c r="L14" s="290">
        <v>301720950</v>
      </c>
      <c r="M14" s="55">
        <f t="shared" si="2"/>
        <v>0</v>
      </c>
      <c r="N14" s="291">
        <f t="shared" si="3"/>
        <v>100</v>
      </c>
      <c r="O14" s="290">
        <v>316712890</v>
      </c>
      <c r="P14" s="292">
        <f t="shared" si="4"/>
        <v>-14991940</v>
      </c>
    </row>
    <row r="15" spans="1:16" s="53" customFormat="1" ht="26.25" customHeight="1">
      <c r="A15" s="52">
        <v>8</v>
      </c>
      <c r="B15" s="223" t="s">
        <v>370</v>
      </c>
      <c r="C15" s="224">
        <v>93376380</v>
      </c>
      <c r="D15" s="224">
        <v>19358480</v>
      </c>
      <c r="E15" s="224">
        <v>54296300</v>
      </c>
      <c r="F15" s="224">
        <v>7661690</v>
      </c>
      <c r="G15" s="224">
        <v>7212150</v>
      </c>
      <c r="H15" s="224">
        <v>874620</v>
      </c>
      <c r="I15" s="225">
        <f t="shared" si="0"/>
        <v>182779620</v>
      </c>
      <c r="J15" s="289">
        <v>42104750</v>
      </c>
      <c r="K15" s="226">
        <f t="shared" si="1"/>
        <v>224884370</v>
      </c>
      <c r="L15" s="290">
        <v>224884370</v>
      </c>
      <c r="M15" s="55">
        <f t="shared" si="2"/>
        <v>0</v>
      </c>
      <c r="N15" s="291">
        <f t="shared" si="3"/>
        <v>100</v>
      </c>
      <c r="O15" s="290">
        <v>204236600</v>
      </c>
      <c r="P15" s="292">
        <f t="shared" si="4"/>
        <v>20647770</v>
      </c>
    </row>
    <row r="16" spans="1:16" s="53" customFormat="1" ht="26.25" customHeight="1">
      <c r="A16" s="52">
        <v>9</v>
      </c>
      <c r="B16" s="223" t="s">
        <v>371</v>
      </c>
      <c r="C16" s="224">
        <v>50758980</v>
      </c>
      <c r="D16" s="224">
        <v>21092500</v>
      </c>
      <c r="E16" s="224">
        <v>25892990</v>
      </c>
      <c r="F16" s="224">
        <v>7855660</v>
      </c>
      <c r="G16" s="224">
        <v>3918200</v>
      </c>
      <c r="H16" s="224">
        <v>957540</v>
      </c>
      <c r="I16" s="225">
        <f t="shared" si="0"/>
        <v>110475870</v>
      </c>
      <c r="J16" s="289">
        <v>27228750</v>
      </c>
      <c r="K16" s="226">
        <f t="shared" si="1"/>
        <v>137704620</v>
      </c>
      <c r="L16" s="290">
        <v>137704620</v>
      </c>
      <c r="M16" s="55">
        <f t="shared" si="2"/>
        <v>0</v>
      </c>
      <c r="N16" s="291">
        <f t="shared" si="3"/>
        <v>100</v>
      </c>
      <c r="O16" s="290">
        <v>126629930</v>
      </c>
      <c r="P16" s="292">
        <f t="shared" si="4"/>
        <v>11074690</v>
      </c>
    </row>
    <row r="17" spans="1:16" s="53" customFormat="1" ht="26.25" customHeight="1">
      <c r="A17" s="52">
        <v>10</v>
      </c>
      <c r="B17" s="223" t="s">
        <v>372</v>
      </c>
      <c r="C17" s="224">
        <v>72540520</v>
      </c>
      <c r="D17" s="224">
        <v>21218980</v>
      </c>
      <c r="E17" s="224">
        <v>33654490</v>
      </c>
      <c r="F17" s="224">
        <v>10476450</v>
      </c>
      <c r="G17" s="224">
        <v>5599520</v>
      </c>
      <c r="H17" s="224">
        <v>963340</v>
      </c>
      <c r="I17" s="225">
        <f t="shared" si="0"/>
        <v>144453300</v>
      </c>
      <c r="J17" s="289">
        <v>27072390</v>
      </c>
      <c r="K17" s="226">
        <f t="shared" si="1"/>
        <v>171525690</v>
      </c>
      <c r="L17" s="290">
        <v>171525690</v>
      </c>
      <c r="M17" s="55">
        <f t="shared" si="2"/>
        <v>0</v>
      </c>
      <c r="N17" s="291">
        <f t="shared" si="3"/>
        <v>100</v>
      </c>
      <c r="O17" s="290">
        <v>165759710</v>
      </c>
      <c r="P17" s="292">
        <f t="shared" si="4"/>
        <v>5765980</v>
      </c>
    </row>
    <row r="18" spans="1:16" s="53" customFormat="1" ht="26.25" customHeight="1">
      <c r="A18" s="52">
        <v>11</v>
      </c>
      <c r="B18" s="223" t="s">
        <v>373</v>
      </c>
      <c r="C18" s="224">
        <v>8160160</v>
      </c>
      <c r="D18" s="224">
        <v>7232200</v>
      </c>
      <c r="E18" s="224">
        <v>6221350</v>
      </c>
      <c r="F18" s="224">
        <v>2791980</v>
      </c>
      <c r="G18" s="224">
        <v>629850</v>
      </c>
      <c r="H18" s="224">
        <v>328340</v>
      </c>
      <c r="I18" s="225">
        <f t="shared" si="0"/>
        <v>25363880</v>
      </c>
      <c r="J18" s="289">
        <v>42795980</v>
      </c>
      <c r="K18" s="226">
        <f t="shared" si="1"/>
        <v>68159860</v>
      </c>
      <c r="L18" s="290">
        <v>68159860</v>
      </c>
      <c r="M18" s="55">
        <f t="shared" si="2"/>
        <v>0</v>
      </c>
      <c r="N18" s="291">
        <f t="shared" si="3"/>
        <v>100</v>
      </c>
      <c r="O18" s="290">
        <v>66371920</v>
      </c>
      <c r="P18" s="292">
        <f t="shared" si="4"/>
        <v>1787940</v>
      </c>
    </row>
    <row r="19" spans="1:16" s="53" customFormat="1" ht="26.25" customHeight="1">
      <c r="A19" s="52">
        <v>12</v>
      </c>
      <c r="B19" s="223" t="s">
        <v>374</v>
      </c>
      <c r="C19" s="224">
        <v>10792360</v>
      </c>
      <c r="D19" s="224">
        <v>5609600</v>
      </c>
      <c r="E19" s="224">
        <v>4892550</v>
      </c>
      <c r="F19" s="224">
        <v>2338910</v>
      </c>
      <c r="G19" s="224">
        <v>833060</v>
      </c>
      <c r="H19" s="224">
        <v>254640</v>
      </c>
      <c r="I19" s="225">
        <f t="shared" si="0"/>
        <v>24721120</v>
      </c>
      <c r="J19" s="289">
        <v>28743230</v>
      </c>
      <c r="K19" s="226">
        <f t="shared" si="1"/>
        <v>53464350</v>
      </c>
      <c r="L19" s="290">
        <v>53464350</v>
      </c>
      <c r="M19" s="55">
        <f t="shared" si="2"/>
        <v>0</v>
      </c>
      <c r="N19" s="291">
        <f t="shared" si="3"/>
        <v>100</v>
      </c>
      <c r="O19" s="290">
        <v>50615680</v>
      </c>
      <c r="P19" s="292">
        <f t="shared" si="4"/>
        <v>2848670</v>
      </c>
    </row>
    <row r="20" spans="1:16" s="53" customFormat="1" ht="24" customHeight="1" thickBot="1">
      <c r="A20" s="394" t="s">
        <v>2</v>
      </c>
      <c r="B20" s="395"/>
      <c r="C20" s="227">
        <f>SUM(C8:C19)</f>
        <v>1186612800</v>
      </c>
      <c r="D20" s="227">
        <f t="shared" ref="D20:J20" si="5">SUM(D8:D19)</f>
        <v>320974330</v>
      </c>
      <c r="E20" s="227">
        <f t="shared" si="5"/>
        <v>626458868</v>
      </c>
      <c r="F20" s="227">
        <f t="shared" si="5"/>
        <v>142510890</v>
      </c>
      <c r="G20" s="227">
        <f t="shared" si="5"/>
        <v>91626030</v>
      </c>
      <c r="H20" s="227">
        <f t="shared" si="5"/>
        <v>14551270</v>
      </c>
      <c r="I20" s="227">
        <f t="shared" si="5"/>
        <v>2382734188</v>
      </c>
      <c r="J20" s="227">
        <f t="shared" si="5"/>
        <v>857726332</v>
      </c>
      <c r="K20" s="228"/>
      <c r="L20" s="229">
        <f>SUM(L8:L19)</f>
        <v>3240460520</v>
      </c>
      <c r="M20" s="230">
        <f>SUM(M8:M19)</f>
        <v>0</v>
      </c>
      <c r="N20" s="231">
        <f>SUM(N8:N19)</f>
        <v>1200</v>
      </c>
      <c r="O20" s="229">
        <f>SUM(O8:O19)</f>
        <v>3088035410</v>
      </c>
      <c r="P20" s="232"/>
    </row>
    <row r="21" spans="1:16" ht="19.5" customHeight="1" thickTop="1">
      <c r="D21" s="16"/>
      <c r="E21" s="16"/>
      <c r="F21" s="16"/>
      <c r="G21" s="16"/>
      <c r="H21" s="16"/>
      <c r="I21" s="16"/>
    </row>
    <row r="22" spans="1:16" s="13" customFormat="1" ht="36" customHeight="1">
      <c r="B22" s="396" t="s">
        <v>225</v>
      </c>
      <c r="C22" s="396"/>
      <c r="D22" s="396"/>
      <c r="E22" s="396"/>
      <c r="F22" s="396"/>
      <c r="G22" s="396"/>
      <c r="H22" s="396"/>
      <c r="I22" s="396"/>
      <c r="J22" s="396"/>
      <c r="K22" s="233"/>
    </row>
    <row r="23" spans="1:16" s="13" customFormat="1" ht="36" customHeight="1">
      <c r="B23" s="396" t="s">
        <v>226</v>
      </c>
      <c r="C23" s="396"/>
      <c r="D23" s="396"/>
      <c r="E23" s="396"/>
      <c r="F23" s="396"/>
      <c r="G23" s="396"/>
      <c r="H23" s="396"/>
      <c r="I23" s="396"/>
      <c r="J23" s="396"/>
      <c r="K23" s="233"/>
    </row>
    <row r="24" spans="1:16">
      <c r="B24" s="56"/>
      <c r="C24" s="56"/>
      <c r="D24" s="56"/>
      <c r="E24" s="56"/>
      <c r="F24" s="56"/>
      <c r="G24" s="56"/>
      <c r="H24" s="56"/>
      <c r="I24" s="56"/>
    </row>
    <row r="25" spans="1:16">
      <c r="B25" s="56"/>
      <c r="C25" s="56"/>
      <c r="D25" s="56"/>
      <c r="E25" s="56"/>
      <c r="F25" s="56"/>
      <c r="G25" s="56"/>
      <c r="H25" s="56"/>
      <c r="I25" s="56"/>
    </row>
    <row r="26" spans="1:16">
      <c r="B26" s="56"/>
      <c r="C26" s="56"/>
      <c r="D26" s="56"/>
      <c r="E26" s="56"/>
      <c r="F26" s="56"/>
      <c r="G26" s="56"/>
      <c r="H26" s="56"/>
      <c r="I26" s="56"/>
    </row>
    <row r="27" spans="1:16">
      <c r="B27" s="56"/>
      <c r="C27" s="56"/>
      <c r="D27" s="56"/>
      <c r="E27" s="56"/>
      <c r="F27" s="56"/>
      <c r="G27" s="56"/>
      <c r="H27" s="56"/>
      <c r="I27" s="56"/>
    </row>
    <row r="28" spans="1:16">
      <c r="B28" s="56"/>
      <c r="C28" s="56"/>
      <c r="D28" s="56"/>
      <c r="E28" s="56"/>
      <c r="F28" s="56"/>
      <c r="G28" s="56"/>
      <c r="H28" s="56"/>
      <c r="I28" s="56"/>
    </row>
    <row r="29" spans="1:16">
      <c r="B29" s="56"/>
      <c r="C29" s="56"/>
      <c r="D29" s="56"/>
      <c r="E29" s="56"/>
      <c r="F29" s="56"/>
      <c r="G29" s="56"/>
      <c r="H29" s="56"/>
      <c r="I29" s="56"/>
    </row>
  </sheetData>
  <mergeCells count="19">
    <mergeCell ref="A20:B20"/>
    <mergeCell ref="B22:J22"/>
    <mergeCell ref="B23:J23"/>
    <mergeCell ref="P4:P7"/>
    <mergeCell ref="C5:I5"/>
    <mergeCell ref="K5:K7"/>
    <mergeCell ref="C6:D6"/>
    <mergeCell ref="E6:F6"/>
    <mergeCell ref="G6:H6"/>
    <mergeCell ref="J6:J7"/>
    <mergeCell ref="B2:O2"/>
    <mergeCell ref="C3:D3"/>
    <mergeCell ref="A4:A7"/>
    <mergeCell ref="B4:B7"/>
    <mergeCell ref="C4:J4"/>
    <mergeCell ref="L4:L7"/>
    <mergeCell ref="M4:M7"/>
    <mergeCell ref="N4:N7"/>
    <mergeCell ref="O4:O7"/>
  </mergeCells>
  <phoneticPr fontId="10" type="noConversion"/>
  <printOptions horizontalCentered="1"/>
  <pageMargins left="0.47244094488188981" right="0.39370078740157483" top="0.78740157480314965" bottom="0.27559055118110237" header="0.35433070866141736" footer="0.35433070866141736"/>
  <pageSetup paperSize="9" scale="48" orientation="landscape" horizontalDpi="4294967292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9</vt:i4>
      </vt:variant>
    </vt:vector>
  </HeadingPairs>
  <TitlesOfParts>
    <vt:vector size="16" baseType="lpstr">
      <vt:lpstr>1.표지</vt:lpstr>
      <vt:lpstr>서식2</vt:lpstr>
      <vt:lpstr>3.총괄표</vt:lpstr>
      <vt:lpstr>4.세입결산명세서</vt:lpstr>
      <vt:lpstr>5.세출결산명세서</vt:lpstr>
      <vt:lpstr>6.불부합조서</vt:lpstr>
      <vt:lpstr>7.법정부담금</vt:lpstr>
      <vt:lpstr>'1.표지'!Print_Area</vt:lpstr>
      <vt:lpstr>'3.총괄표'!Print_Area</vt:lpstr>
      <vt:lpstr>'4.세입결산명세서'!Print_Area</vt:lpstr>
      <vt:lpstr>'5.세출결산명세서'!Print_Area</vt:lpstr>
      <vt:lpstr>'6.불부합조서'!Print_Area</vt:lpstr>
      <vt:lpstr>'7.법정부담금'!Print_Area</vt:lpstr>
      <vt:lpstr>서식2!Print_Area</vt:lpstr>
      <vt:lpstr>'4.세입결산명세서'!Print_Titles</vt:lpstr>
      <vt:lpstr>'5.세출결산명세서'!Print_Titles</vt:lpstr>
    </vt:vector>
  </TitlesOfParts>
  <Company>교육청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김은정</dc:creator>
  <cp:lastModifiedBy>sec</cp:lastModifiedBy>
  <cp:lastPrinted>2018-04-24T06:02:47Z</cp:lastPrinted>
  <dcterms:created xsi:type="dcterms:W3CDTF">2001-07-30T06:59:58Z</dcterms:created>
  <dcterms:modified xsi:type="dcterms:W3CDTF">2018-04-25T02:44:48Z</dcterms:modified>
</cp:coreProperties>
</file>