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10월\"/>
    </mc:Choice>
  </mc:AlternateContent>
  <bookViews>
    <workbookView xWindow="0" yWindow="0" windowWidth="28395" windowHeight="12210" tabRatio="1000" firstSheet="4" activeTab="8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체험학습 8.28 ,순천 유아교육진흥원 (전체)" sheetId="9" r:id="rId7"/>
    <sheet name="체험학습 10.18 경남 하동 최참판댁" sheetId="10" r:id="rId8"/>
    <sheet name="체험학습 10.19 경남 하동 최참판댁" sheetId="11" r:id="rId9"/>
    <sheet name="Sheet1" sheetId="4" r:id="rId10"/>
  </sheets>
  <definedNames>
    <definedName name="_xlnm.Print_Area" localSheetId="7">'체험학습 10.18 경남 하동 최참판댁'!$A$1:$S$25</definedName>
    <definedName name="_xlnm.Print_Area" localSheetId="8">'체험학습 10.19 경남 하동 최참판댁'!$A$1:$S$24</definedName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 localSheetId="6">'체험학습 8.28 ,순천 유아교육진흥원 (전체)'!$A$1:$S$29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B5" i="11" l="1"/>
  <c r="C17" i="11"/>
  <c r="B6" i="10"/>
  <c r="D6" i="11"/>
  <c r="B6" i="11"/>
  <c r="D5" i="11"/>
  <c r="I22" i="11" l="1"/>
  <c r="G21" i="11"/>
  <c r="K20" i="11"/>
  <c r="K19" i="11"/>
  <c r="K18" i="11"/>
  <c r="K21" i="11" s="1"/>
  <c r="C18" i="11"/>
  <c r="C21" i="11" s="1"/>
  <c r="B18" i="11"/>
  <c r="B21" i="11" s="1"/>
  <c r="B17" i="11"/>
  <c r="O16" i="11"/>
  <c r="S16" i="11" s="1"/>
  <c r="G16" i="11"/>
  <c r="K16" i="11" s="1"/>
  <c r="D16" i="11"/>
  <c r="D8" i="11"/>
  <c r="B7" i="11"/>
  <c r="D17" i="11" l="1"/>
  <c r="L16" i="11"/>
  <c r="L17" i="11" s="1"/>
  <c r="L22" i="11" s="1"/>
  <c r="C22" i="11"/>
  <c r="D18" i="11"/>
  <c r="D21" i="11" s="1"/>
  <c r="K17" i="11"/>
  <c r="K22" i="11" s="1"/>
  <c r="B5" i="10"/>
  <c r="D22" i="11" l="1"/>
  <c r="M16" i="11"/>
  <c r="M17" i="11" s="1"/>
  <c r="M22" i="11" s="1"/>
  <c r="D18" i="10"/>
  <c r="C18" i="10"/>
  <c r="B18" i="10"/>
  <c r="I23" i="10" l="1"/>
  <c r="G22" i="10"/>
  <c r="K21" i="10"/>
  <c r="K20" i="10"/>
  <c r="K19" i="10"/>
  <c r="C19" i="10"/>
  <c r="C22" i="10" s="1"/>
  <c r="B19" i="10"/>
  <c r="B22" i="10" s="1"/>
  <c r="M17" i="10"/>
  <c r="G17" i="10"/>
  <c r="K17" i="10" s="1"/>
  <c r="D17" i="10"/>
  <c r="O16" i="10"/>
  <c r="G16" i="10"/>
  <c r="K16" i="10" s="1"/>
  <c r="D16" i="10"/>
  <c r="D8" i="10"/>
  <c r="B7" i="10" s="1"/>
  <c r="F5" i="10"/>
  <c r="K22" i="10" l="1"/>
  <c r="S16" i="10"/>
  <c r="C23" i="10"/>
  <c r="L16" i="10"/>
  <c r="K18" i="10"/>
  <c r="D19" i="10"/>
  <c r="D22" i="10" s="1"/>
  <c r="Q16" i="9"/>
  <c r="D23" i="10" l="1"/>
  <c r="K23" i="10"/>
  <c r="L18" i="10"/>
  <c r="L23" i="10" s="1"/>
  <c r="M16" i="10"/>
  <c r="M18" i="10" s="1"/>
  <c r="M23" i="10" s="1"/>
  <c r="K22" i="9"/>
  <c r="B7" i="9" l="1"/>
  <c r="B6" i="9"/>
  <c r="C22" i="9"/>
  <c r="M21" i="9"/>
  <c r="K20" i="9"/>
  <c r="K21" i="9"/>
  <c r="L20" i="9" l="1"/>
  <c r="L21" i="9"/>
  <c r="D21" i="9"/>
  <c r="D20" i="9"/>
  <c r="G21" i="9"/>
  <c r="G20" i="9"/>
  <c r="B22" i="9"/>
  <c r="F5" i="9"/>
  <c r="L22" i="9" l="1"/>
  <c r="M20" i="9"/>
  <c r="G26" i="9"/>
  <c r="K25" i="9"/>
  <c r="K24" i="9"/>
  <c r="K23" i="9"/>
  <c r="K26" i="9" s="1"/>
  <c r="C23" i="9"/>
  <c r="C26" i="9" s="1"/>
  <c r="B23" i="9"/>
  <c r="B26" i="9" s="1"/>
  <c r="I27" i="9"/>
  <c r="G19" i="9"/>
  <c r="D19" i="9"/>
  <c r="G18" i="9"/>
  <c r="K18" i="9" s="1"/>
  <c r="D18" i="9"/>
  <c r="G17" i="9"/>
  <c r="K17" i="9" s="1"/>
  <c r="D17" i="9"/>
  <c r="O16" i="9"/>
  <c r="S16" i="9" s="1"/>
  <c r="G16" i="9"/>
  <c r="K16" i="9" s="1"/>
  <c r="D16" i="9"/>
  <c r="D8" i="9"/>
  <c r="D5" i="9"/>
  <c r="B5" i="9" s="1"/>
  <c r="D22" i="9" l="1"/>
  <c r="K27" i="9"/>
  <c r="M18" i="9"/>
  <c r="M19" i="9"/>
  <c r="M17" i="9"/>
  <c r="M22" i="9" s="1"/>
  <c r="C27" i="9"/>
  <c r="L16" i="9"/>
  <c r="D23" i="9"/>
  <c r="D26" i="9" s="1"/>
  <c r="Q16" i="7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D27" i="9" l="1"/>
  <c r="M16" i="9"/>
  <c r="M27" i="9" s="1"/>
  <c r="L27" i="9"/>
  <c r="L18" i="7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<sst xmlns="http://schemas.openxmlformats.org/spreadsheetml/2006/main" count="615" uniqueCount="98">
  <si>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</si>
  <si>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</si>
  <si>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</si>
  <si>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</si>
  <si>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</si>
  <si>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</si>
  <si>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</si>
  <si>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</si>
  <si>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</si>
  <si>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</si>
  <si>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</si>
  <si>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</si>
  <si>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</si>
  <si>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</si>
  <si>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</si>
  <si>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</si>
  <si>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</si>
  <si>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</si>
  <si>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</si>
  <si>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</si>
  <si>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</si>
  <si>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</si>
  <si>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</si>
  <si>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</si>
  <si>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</si>
  <si>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</si>
  <si>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</si>
  <si>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</si>
  <si>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</si>
  <si>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</si>
  <si>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</si>
  <si>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</si>
  <si>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</si>
  <si>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</si>
  <si>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</si>
  <si>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</si>
  <si>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</si>
  <si>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</si>
  <si>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</si>
  <si>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</si>
  <si>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</si>
  <si>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</si>
  <si>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</si>
  <si>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</si>
  <si>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</si>
  <si>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</si>
  <si>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</si>
  <si>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</si>
  <si>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</si>
  <si>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</si>
  <si>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</si>
  <si>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</si>
  <si>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</si>
  <si>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</si>
  <si>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</si>
  <si>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</si>
  <si>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</si>
  <si>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</si>
  <si>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</si>
  <si>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</si>
  <si>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</si>
  <si>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</si>
  <si>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</si>
  <si>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</si>
  <si>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</si>
  <si>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</si>
  <si>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</si>
  <si>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</si>
  <si>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</si>
  <si>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</si>
  <si>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</si>
  <si>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</si>
  <si>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</si>
  <si>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</si>
  <si>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</si>
  <si>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</si>
  <si>
    <t>1. 기    간 : 2018. 8. 28.(1일)</t>
    <phoneticPr fontId="15" type="noConversion"/>
  </si>
  <si>
    <t>2. 장    소 : 순천유아교육진흥원</t>
    <phoneticPr fontId="15" type="noConversion"/>
  </si>
  <si>
    <t>2018학년도 8월 현장체험학습비 정산서</t>
    <phoneticPr fontId="15" type="noConversion"/>
  </si>
  <si>
    <t xml:space="preserve">퇴원원아 </t>
    <phoneticPr fontId="15" type="noConversion"/>
  </si>
  <si>
    <t xml:space="preserve">   ▣ 제적 (계획)인원 </t>
    <phoneticPr fontId="15" type="noConversion"/>
  </si>
  <si>
    <t>8.14 퇴원원아 1명 점심 2,500원 환불</t>
    <phoneticPr fontId="15" type="noConversion"/>
  </si>
  <si>
    <t xml:space="preserve">퇴원원아 차량비 환불 </t>
    <phoneticPr fontId="15" type="noConversion"/>
  </si>
  <si>
    <t>8.14 퇴원원아 1명 차량 4,250원 환불</t>
    <phoneticPr fontId="15" type="noConversion"/>
  </si>
  <si>
    <t>퇴원원아 점심 환불</t>
    <phoneticPr fontId="15" type="noConversion"/>
  </si>
  <si>
    <t>지원금 원아 불참 환불없음</t>
    <phoneticPr fontId="15" type="noConversion"/>
  </si>
  <si>
    <t>유아교육진흥원 점심 선지급에 따른 환불 불가</t>
    <phoneticPr fontId="15" type="noConversion"/>
  </si>
  <si>
    <t>지원금 원아 불참 환불안됨
(유아교육진흥원 점심 선지급에 따른 환불 불가)</t>
    <phoneticPr fontId="15" type="noConversion"/>
  </si>
  <si>
    <t>2018학년도 10월 현장체험학습비 정산서</t>
    <phoneticPr fontId="15" type="noConversion"/>
  </si>
  <si>
    <t>1. 기    간 : 2018. 10. 18.(1일)</t>
    <phoneticPr fontId="15" type="noConversion"/>
  </si>
  <si>
    <t>(정규원아</t>
    <phoneticPr fontId="15" type="noConversion"/>
  </si>
  <si>
    <t>4. 인솔교사 : 9명</t>
    <phoneticPr fontId="15" type="noConversion"/>
  </si>
  <si>
    <t>입장료</t>
    <phoneticPr fontId="15" type="noConversion"/>
  </si>
  <si>
    <t>=</t>
    <phoneticPr fontId="15" type="noConversion"/>
  </si>
  <si>
    <t>5. 수행업체 : (주)태양관광여행사 -2대</t>
    <phoneticPr fontId="15" type="noConversion"/>
  </si>
  <si>
    <t>2. 장    소 : 경남 하동 최참판댁</t>
    <phoneticPr fontId="15" type="noConversion"/>
  </si>
  <si>
    <t>1. 기    간 : 2018. 10. 19.(1일)</t>
    <phoneticPr fontId="15" type="noConversion"/>
  </si>
  <si>
    <t>5. 수행업체 : (주)태양관광여행사 -3대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</si>
</sst>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307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40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Border="1" applyAlignment="1" applyProtection="1">
      <alignment horizontal="righ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177" fontId="7" fillId="0" borderId="27" xfId="2" applyNumberFormat="1" applyFont="1" applyFill="1" applyBorder="1" applyAlignment="1" applyProtection="1">
      <alignment horizontal="left" vertical="center" wrapText="1" shrinkToFit="1"/>
    </xf>
    <xf numFmtId="177" fontId="7" fillId="0" borderId="28" xfId="2" applyNumberFormat="1" applyFont="1" applyFill="1" applyBorder="1" applyAlignment="1" applyProtection="1">
      <alignment horizontal="lef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41" fontId="7" fillId="0" borderId="27" xfId="2" applyNumberFormat="1" applyFont="1" applyBorder="1" applyAlignment="1">
      <alignment horizontal="left" vertical="center" shrinkToFit="1"/>
    </xf>
    <xf numFmtId="41" fontId="7" fillId="0" borderId="28" xfId="2" applyNumberFormat="1" applyFont="1" applyBorder="1" applyAlignment="1">
      <alignment horizontal="left" vertical="center" shrinkToFit="1"/>
    </xf>
    <xf numFmtId="41" fontId="7" fillId="0" borderId="41" xfId="2" applyNumberFormat="1" applyFont="1" applyBorder="1" applyAlignment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51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261">
        <f>I17</f>
        <v>1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261">
        <f>Q17</f>
        <v>0</v>
      </c>
      <c r="G6" s="26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170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17.100000000000001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169</v>
      </c>
      <c r="D16" s="94">
        <f>B16*C16</f>
        <v>1360450</v>
      </c>
      <c r="E16" s="284" t="s">
        <v>43</v>
      </c>
      <c r="F16" s="285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75"/>
      <c r="F18" s="276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86" t="s">
        <v>13</v>
      </c>
      <c r="F19" s="286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87" t="s">
        <v>18</v>
      </c>
      <c r="F20" s="288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75" t="s">
        <v>38</v>
      </c>
      <c r="F23" s="276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77" t="s">
        <v>44</v>
      </c>
      <c r="B24" s="276"/>
      <c r="C24" s="7">
        <f>C18+C23</f>
        <v>188</v>
      </c>
      <c r="D24" s="7">
        <f>D18+D23</f>
        <v>1693400</v>
      </c>
      <c r="E24" s="275" t="s">
        <v>44</v>
      </c>
      <c r="F24" s="278"/>
      <c r="G24" s="276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261">
        <f>I17</f>
        <v>1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261">
        <f>Q17</f>
        <v>0</v>
      </c>
      <c r="G6" s="26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84" t="s">
        <v>43</v>
      </c>
      <c r="F16" s="285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289" t="s">
        <v>40</v>
      </c>
      <c r="F18" s="290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75"/>
      <c r="F20" s="276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86" t="s">
        <v>13</v>
      </c>
      <c r="F21" s="286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87" t="s">
        <v>18</v>
      </c>
      <c r="F22" s="288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75" t="s">
        <v>38</v>
      </c>
      <c r="F25" s="276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77" t="s">
        <v>44</v>
      </c>
      <c r="B26" s="276"/>
      <c r="C26" s="7">
        <f>C20+C25</f>
        <v>78</v>
      </c>
      <c r="D26" s="7">
        <f>D20+D25</f>
        <v>582600</v>
      </c>
      <c r="E26" s="275" t="s">
        <v>44</v>
      </c>
      <c r="F26" s="278"/>
      <c r="G26" s="276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261">
        <v>0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261">
        <v>0</v>
      </c>
      <c r="G6" s="261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.75" customHeight="1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84" t="s">
        <v>43</v>
      </c>
      <c r="F16" s="285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89" t="s">
        <v>40</v>
      </c>
      <c r="F17" s="290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75"/>
      <c r="F18" s="276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86" t="s">
        <v>13</v>
      </c>
      <c r="F19" s="286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87" t="s">
        <v>18</v>
      </c>
      <c r="F20" s="288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75" t="s">
        <v>38</v>
      </c>
      <c r="F23" s="276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77" t="s">
        <v>44</v>
      </c>
      <c r="B24" s="276"/>
      <c r="C24" s="7">
        <f>C18+C23</f>
        <v>109</v>
      </c>
      <c r="D24" s="7">
        <f>D18+D23</f>
        <v>857270</v>
      </c>
      <c r="E24" s="275" t="s">
        <v>44</v>
      </c>
      <c r="F24" s="278"/>
      <c r="G24" s="276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261">
        <v>0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261">
        <v>0</v>
      </c>
      <c r="G6" s="26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84" t="s">
        <v>43</v>
      </c>
      <c r="F16" s="285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289" t="s">
        <v>40</v>
      </c>
      <c r="F17" s="290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75"/>
      <c r="F18" s="276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86" t="s">
        <v>13</v>
      </c>
      <c r="F19" s="286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87" t="s">
        <v>18</v>
      </c>
      <c r="F20" s="288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75" t="s">
        <v>38</v>
      </c>
      <c r="F23" s="276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77" t="s">
        <v>44</v>
      </c>
      <c r="B24" s="276"/>
      <c r="C24" s="7">
        <f>C18+C23</f>
        <v>109</v>
      </c>
      <c r="D24" s="7">
        <f>D18+D23</f>
        <v>827360</v>
      </c>
      <c r="E24" s="275" t="s">
        <v>44</v>
      </c>
      <c r="F24" s="278"/>
      <c r="G24" s="276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zoomScaleNormal="100" zoomScaleSheetLayoutView="75" workbookViewId="0">
      <selection activeCell="B19" sqref="B19:B22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58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261">
        <f>I21</f>
        <v>1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261">
        <f>Q21</f>
        <v>0</v>
      </c>
      <c r="G6" s="261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84" t="s">
        <v>43</v>
      </c>
      <c r="F16" s="285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289" t="s">
        <v>40</v>
      </c>
      <c r="F17" s="290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75"/>
      <c r="F23" s="276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86" t="s">
        <v>13</v>
      </c>
      <c r="F24" s="286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87" t="s">
        <v>18</v>
      </c>
      <c r="F25" s="288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75" t="s">
        <v>38</v>
      </c>
      <c r="F27" s="276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77" t="s">
        <v>44</v>
      </c>
      <c r="B28" s="276"/>
      <c r="C28" s="7">
        <f>C23+C27</f>
        <v>185</v>
      </c>
      <c r="D28" s="7">
        <f>D23+D27</f>
        <v>4388130</v>
      </c>
      <c r="E28" s="275" t="s">
        <v>44</v>
      </c>
      <c r="F28" s="278"/>
      <c r="G28" s="276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zoomScaleNormal="100" zoomScaleSheetLayoutView="75" workbookViewId="0">
      <selection activeCell="G8" sqref="G8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58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261">
        <v>1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261">
        <v>0</v>
      </c>
      <c r="G6" s="261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.75" customHeight="1">
      <c r="A16" s="124" t="s">
        <v>43</v>
      </c>
      <c r="B16" s="125">
        <v>4100</v>
      </c>
      <c r="C16" s="126">
        <v>68</v>
      </c>
      <c r="D16" s="127">
        <f>B16*C16</f>
        <v>278800</v>
      </c>
      <c r="E16" s="284" t="s">
        <v>43</v>
      </c>
      <c r="F16" s="285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>
      <c r="A17" s="223" t="s">
        <v>40</v>
      </c>
      <c r="B17" s="224">
        <v>2000</v>
      </c>
      <c r="C17" s="225">
        <v>68</v>
      </c>
      <c r="D17" s="95">
        <f>B17*C17</f>
        <v>136000</v>
      </c>
      <c r="E17" s="292" t="s">
        <v>40</v>
      </c>
      <c r="F17" s="293"/>
      <c r="G17" s="77">
        <f>B17</f>
        <v>2000</v>
      </c>
      <c r="H17" s="78" t="s">
        <v>9</v>
      </c>
      <c r="I17" s="226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27" t="s">
        <v>19</v>
      </c>
      <c r="O17" s="228">
        <f>B17</f>
        <v>2000</v>
      </c>
      <c r="P17" s="229" t="s">
        <v>9</v>
      </c>
      <c r="Q17" s="230">
        <f>C17-I17</f>
        <v>4</v>
      </c>
      <c r="R17" s="231" t="s">
        <v>14</v>
      </c>
      <c r="S17" s="232">
        <f t="shared" si="0"/>
        <v>8000</v>
      </c>
      <c r="T17" s="13"/>
      <c r="U17" s="13"/>
    </row>
    <row r="18" spans="1:21" s="12" customFormat="1" ht="24.75" customHeight="1">
      <c r="A18" s="208" t="s">
        <v>72</v>
      </c>
      <c r="B18" s="209">
        <v>4100</v>
      </c>
      <c r="C18" s="210">
        <v>1</v>
      </c>
      <c r="D18" s="211">
        <f>B18*C18</f>
        <v>4100</v>
      </c>
      <c r="E18" s="294" t="s">
        <v>72</v>
      </c>
      <c r="F18" s="295"/>
      <c r="G18" s="212">
        <f>B18</f>
        <v>4100</v>
      </c>
      <c r="H18" s="213" t="s">
        <v>9</v>
      </c>
      <c r="I18" s="214">
        <v>1</v>
      </c>
      <c r="J18" s="215"/>
      <c r="K18" s="216">
        <f>G18*I18</f>
        <v>4100</v>
      </c>
      <c r="L18" s="211">
        <f>D18-K18</f>
        <v>0</v>
      </c>
      <c r="M18" s="211">
        <f>L18</f>
        <v>0</v>
      </c>
      <c r="N18" s="217" t="s">
        <v>19</v>
      </c>
      <c r="O18" s="218">
        <f>B18</f>
        <v>4100</v>
      </c>
      <c r="P18" s="219" t="s">
        <v>9</v>
      </c>
      <c r="Q18" s="220">
        <f>C18-I18</f>
        <v>0</v>
      </c>
      <c r="R18" s="221" t="s">
        <v>14</v>
      </c>
      <c r="S18" s="222">
        <f t="shared" ref="S18:S19" si="1">O18*Q18</f>
        <v>0</v>
      </c>
      <c r="T18" s="13"/>
      <c r="U18" s="13"/>
    </row>
    <row r="19" spans="1:21" s="12" customFormat="1" ht="24.75" customHeight="1">
      <c r="A19" s="115" t="s">
        <v>73</v>
      </c>
      <c r="B19" s="116">
        <v>2000</v>
      </c>
      <c r="C19" s="117">
        <v>1</v>
      </c>
      <c r="D19" s="173">
        <f>B19*C19</f>
        <v>2000</v>
      </c>
      <c r="E19" s="296" t="s">
        <v>73</v>
      </c>
      <c r="F19" s="297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>
      <c r="A20" s="233" t="s">
        <v>74</v>
      </c>
      <c r="B20" s="170"/>
      <c r="C20" s="204"/>
      <c r="D20" s="234"/>
      <c r="E20" s="235"/>
      <c r="F20" s="207"/>
      <c r="G20" s="172"/>
      <c r="H20" s="34"/>
      <c r="I20" s="205"/>
      <c r="J20" s="35"/>
      <c r="K20" s="206"/>
      <c r="L20" s="173"/>
      <c r="M20" s="173"/>
      <c r="N20" s="298" t="s">
        <v>75</v>
      </c>
      <c r="O20" s="299"/>
      <c r="P20" s="299"/>
      <c r="Q20" s="299"/>
      <c r="R20" s="299"/>
      <c r="S20" s="300"/>
      <c r="T20" s="13"/>
      <c r="U20" s="13"/>
    </row>
    <row r="21" spans="1:21" s="12" customFormat="1" ht="24.75" customHeight="1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75"/>
      <c r="F21" s="276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86" t="s">
        <v>13</v>
      </c>
      <c r="F22" s="286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>
      <c r="A23" s="11"/>
      <c r="B23" s="10"/>
      <c r="C23" s="10"/>
      <c r="D23" s="10"/>
      <c r="E23" s="287" t="s">
        <v>18</v>
      </c>
      <c r="F23" s="288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75" t="s">
        <v>38</v>
      </c>
      <c r="F25" s="276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77" t="s">
        <v>44</v>
      </c>
      <c r="B26" s="276"/>
      <c r="C26" s="7">
        <f>C21+C25</f>
        <v>78</v>
      </c>
      <c r="D26" s="7">
        <f>D21+D25</f>
        <v>607740</v>
      </c>
      <c r="E26" s="275" t="s">
        <v>44</v>
      </c>
      <c r="F26" s="278"/>
      <c r="G26" s="276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3"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view="pageLayout" zoomScaleNormal="96" zoomScaleSheetLayoutView="75" workbookViewId="0">
      <selection activeCell="B6" sqref="B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78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160</v>
      </c>
      <c r="C5" s="92" t="s">
        <v>42</v>
      </c>
      <c r="D5" s="73">
        <f>I16</f>
        <v>160</v>
      </c>
      <c r="E5" s="92" t="s">
        <v>6</v>
      </c>
      <c r="F5" s="261">
        <f>I18</f>
        <v>0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D6+F6+K6</f>
        <v>8</v>
      </c>
      <c r="C6" s="73" t="s">
        <v>33</v>
      </c>
      <c r="D6" s="73">
        <v>6</v>
      </c>
      <c r="E6" s="92" t="s">
        <v>6</v>
      </c>
      <c r="F6" s="261">
        <v>1</v>
      </c>
      <c r="G6" s="261"/>
      <c r="H6" s="93" t="s">
        <v>79</v>
      </c>
      <c r="J6" s="241"/>
      <c r="K6" s="261">
        <v>1</v>
      </c>
      <c r="L6" s="26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168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H8" s="93" t="s">
        <v>79</v>
      </c>
      <c r="J8" s="241"/>
      <c r="K8" s="261">
        <v>1</v>
      </c>
      <c r="L8" s="26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" customHeight="1">
      <c r="A16" s="124" t="s">
        <v>43</v>
      </c>
      <c r="B16" s="125">
        <v>4250</v>
      </c>
      <c r="C16" s="126">
        <v>166</v>
      </c>
      <c r="D16" s="127">
        <f>B16*C16</f>
        <v>705500</v>
      </c>
      <c r="E16" s="284" t="s">
        <v>43</v>
      </c>
      <c r="F16" s="285"/>
      <c r="G16" s="128">
        <f t="shared" ref="G16:G21" si="0">B16</f>
        <v>4250</v>
      </c>
      <c r="H16" s="129" t="s">
        <v>9</v>
      </c>
      <c r="I16" s="130">
        <v>160</v>
      </c>
      <c r="J16" s="131"/>
      <c r="K16" s="132">
        <f t="shared" ref="K16:K21" si="1">G16*I16</f>
        <v>680000</v>
      </c>
      <c r="L16" s="127">
        <f>D16-K16</f>
        <v>25500</v>
      </c>
      <c r="M16" s="127">
        <f>L16</f>
        <v>25500</v>
      </c>
      <c r="N16" s="133" t="s">
        <v>19</v>
      </c>
      <c r="O16" s="134">
        <f>B16</f>
        <v>4250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25500</v>
      </c>
      <c r="T16" s="13"/>
      <c r="U16" s="13"/>
    </row>
    <row r="17" spans="1:21" s="12" customFormat="1" ht="24" customHeight="1">
      <c r="A17" s="180" t="s">
        <v>61</v>
      </c>
      <c r="B17" s="181">
        <v>2500</v>
      </c>
      <c r="C17" s="182">
        <v>166</v>
      </c>
      <c r="D17" s="142">
        <f>B17*C17</f>
        <v>415000</v>
      </c>
      <c r="E17" s="183" t="s">
        <v>61</v>
      </c>
      <c r="F17" s="242"/>
      <c r="G17" s="119">
        <f t="shared" si="0"/>
        <v>2500</v>
      </c>
      <c r="H17" s="78" t="s">
        <v>9</v>
      </c>
      <c r="I17" s="121">
        <v>166</v>
      </c>
      <c r="J17" s="122"/>
      <c r="K17" s="98">
        <f t="shared" si="1"/>
        <v>415000</v>
      </c>
      <c r="L17" s="118">
        <v>0</v>
      </c>
      <c r="M17" s="118">
        <f>L17</f>
        <v>0</v>
      </c>
      <c r="N17" s="301" t="s">
        <v>86</v>
      </c>
      <c r="O17" s="302"/>
      <c r="P17" s="302"/>
      <c r="Q17" s="302"/>
      <c r="R17" s="302"/>
      <c r="S17" s="303"/>
      <c r="T17" s="13"/>
      <c r="U17" s="13"/>
    </row>
    <row r="18" spans="1:21" s="12" customFormat="1" ht="27.75" customHeight="1">
      <c r="A18" s="139" t="s">
        <v>2</v>
      </c>
      <c r="B18" s="140">
        <v>0</v>
      </c>
      <c r="C18" s="243">
        <v>1</v>
      </c>
      <c r="D18" s="142">
        <f>B18*C18</f>
        <v>0</v>
      </c>
      <c r="E18" s="143" t="s">
        <v>26</v>
      </c>
      <c r="F18" s="243"/>
      <c r="G18" s="145">
        <f t="shared" si="0"/>
        <v>0</v>
      </c>
      <c r="H18" s="146" t="s">
        <v>9</v>
      </c>
      <c r="I18" s="147">
        <v>0</v>
      </c>
      <c r="J18" s="148"/>
      <c r="K18" s="98">
        <f t="shared" si="1"/>
        <v>0</v>
      </c>
      <c r="L18" s="118">
        <v>0</v>
      </c>
      <c r="M18" s="150">
        <f>L18</f>
        <v>0</v>
      </c>
      <c r="N18" s="301" t="s">
        <v>85</v>
      </c>
      <c r="O18" s="302"/>
      <c r="P18" s="302"/>
      <c r="Q18" s="302"/>
      <c r="R18" s="302"/>
      <c r="S18" s="303"/>
      <c r="T18" s="13"/>
      <c r="U18" s="13"/>
    </row>
    <row r="19" spans="1:21" s="12" customFormat="1" ht="27.75" customHeight="1">
      <c r="A19" s="90" t="s">
        <v>62</v>
      </c>
      <c r="B19" s="75">
        <v>2500</v>
      </c>
      <c r="C19" s="76">
        <v>1</v>
      </c>
      <c r="D19" s="142">
        <f t="shared" ref="D19:D21" si="3">B19*C19</f>
        <v>2500</v>
      </c>
      <c r="E19" s="183" t="s">
        <v>62</v>
      </c>
      <c r="F19" s="245"/>
      <c r="G19" s="77">
        <f t="shared" si="0"/>
        <v>2500</v>
      </c>
      <c r="H19" s="78" t="s">
        <v>9</v>
      </c>
      <c r="I19" s="79">
        <v>1</v>
      </c>
      <c r="J19" s="80"/>
      <c r="K19" s="98">
        <v>2500</v>
      </c>
      <c r="L19" s="118">
        <v>0</v>
      </c>
      <c r="M19" s="95">
        <f t="shared" ref="M19:M21" si="4">L19</f>
        <v>0</v>
      </c>
      <c r="N19" s="301" t="s">
        <v>87</v>
      </c>
      <c r="O19" s="302"/>
      <c r="P19" s="302"/>
      <c r="Q19" s="302"/>
      <c r="R19" s="302"/>
      <c r="S19" s="303"/>
      <c r="T19" s="13"/>
      <c r="U19" s="13"/>
    </row>
    <row r="20" spans="1:21" s="12" customFormat="1" ht="27.75" customHeight="1">
      <c r="A20" s="90" t="s">
        <v>82</v>
      </c>
      <c r="B20" s="75">
        <v>4250</v>
      </c>
      <c r="C20" s="76">
        <v>1</v>
      </c>
      <c r="D20" s="142">
        <f t="shared" si="3"/>
        <v>4250</v>
      </c>
      <c r="E20" s="183"/>
      <c r="F20" s="245"/>
      <c r="G20" s="77">
        <f t="shared" si="0"/>
        <v>4250</v>
      </c>
      <c r="H20" s="78" t="s">
        <v>9</v>
      </c>
      <c r="I20" s="79">
        <v>0</v>
      </c>
      <c r="J20" s="80"/>
      <c r="K20" s="98">
        <f t="shared" si="1"/>
        <v>0</v>
      </c>
      <c r="L20" s="95">
        <f t="shared" ref="L20:L21" si="5">D20-K20</f>
        <v>4250</v>
      </c>
      <c r="M20" s="95">
        <f t="shared" si="4"/>
        <v>4250</v>
      </c>
      <c r="N20" s="304" t="s">
        <v>83</v>
      </c>
      <c r="O20" s="305"/>
      <c r="P20" s="305"/>
      <c r="Q20" s="305"/>
      <c r="R20" s="305"/>
      <c r="S20" s="306"/>
      <c r="T20" s="13"/>
      <c r="U20" s="13"/>
    </row>
    <row r="21" spans="1:21" s="12" customFormat="1" ht="27.75" customHeight="1">
      <c r="A21" s="169" t="s">
        <v>84</v>
      </c>
      <c r="B21" s="170">
        <v>2500</v>
      </c>
      <c r="C21" s="244">
        <v>1</v>
      </c>
      <c r="D21" s="246">
        <f t="shared" si="3"/>
        <v>2500</v>
      </c>
      <c r="E21" s="184"/>
      <c r="F21" s="171"/>
      <c r="G21" s="172">
        <f t="shared" si="0"/>
        <v>2500</v>
      </c>
      <c r="H21" s="78" t="s">
        <v>9</v>
      </c>
      <c r="I21" s="79">
        <v>0</v>
      </c>
      <c r="J21" s="35"/>
      <c r="K21" s="98">
        <f t="shared" si="1"/>
        <v>0</v>
      </c>
      <c r="L21" s="95">
        <f t="shared" si="5"/>
        <v>2500</v>
      </c>
      <c r="M21" s="95">
        <f t="shared" si="4"/>
        <v>2500</v>
      </c>
      <c r="N21" s="304" t="s">
        <v>81</v>
      </c>
      <c r="O21" s="305"/>
      <c r="P21" s="305"/>
      <c r="Q21" s="305"/>
      <c r="R21" s="305"/>
      <c r="S21" s="306"/>
      <c r="T21" s="13"/>
      <c r="U21" s="13"/>
    </row>
    <row r="22" spans="1:21" s="12" customFormat="1" ht="24.75" customHeight="1">
      <c r="A22" s="9" t="s">
        <v>38</v>
      </c>
      <c r="B22" s="31">
        <f>B17+B16</f>
        <v>6750</v>
      </c>
      <c r="C22" s="89">
        <f>C16+C18+C20</f>
        <v>168</v>
      </c>
      <c r="D22" s="111">
        <f>SUM(D16:D21)</f>
        <v>1129750</v>
      </c>
      <c r="E22" s="275"/>
      <c r="F22" s="276"/>
      <c r="G22" s="236"/>
      <c r="H22" s="41"/>
      <c r="I22" s="99"/>
      <c r="J22" s="237"/>
      <c r="K22" s="7">
        <f>SUM(K16:K21)</f>
        <v>1097500</v>
      </c>
      <c r="L22" s="7">
        <f>SUM(L16:L21)</f>
        <v>32250</v>
      </c>
      <c r="M22" s="7">
        <f>SUM(M16:M21)</f>
        <v>32250</v>
      </c>
      <c r="N22" s="50"/>
      <c r="O22" s="51"/>
      <c r="P22" s="51"/>
      <c r="Q22" s="51"/>
      <c r="R22" s="51"/>
      <c r="S22" s="52"/>
      <c r="T22" s="13"/>
      <c r="U22" s="13"/>
    </row>
    <row r="23" spans="1:21" s="12" customFormat="1" ht="20.25" customHeight="1">
      <c r="A23" s="15" t="s">
        <v>37</v>
      </c>
      <c r="B23" s="30">
        <f>G23+G24+G25</f>
        <v>18250</v>
      </c>
      <c r="C23" s="32">
        <f>I23</f>
        <v>18</v>
      </c>
      <c r="D23" s="32">
        <f>B23*C23</f>
        <v>328500</v>
      </c>
      <c r="E23" s="286" t="s">
        <v>13</v>
      </c>
      <c r="F23" s="286"/>
      <c r="G23" s="60">
        <v>4250</v>
      </c>
      <c r="H23" s="33" t="s">
        <v>9</v>
      </c>
      <c r="I23" s="63">
        <v>18</v>
      </c>
      <c r="J23" s="29" t="s">
        <v>14</v>
      </c>
      <c r="K23" s="32">
        <f>G23*I23</f>
        <v>76500</v>
      </c>
      <c r="L23" s="32">
        <v>0</v>
      </c>
      <c r="M23" s="32">
        <v>0</v>
      </c>
      <c r="N23" s="53"/>
      <c r="O23" s="54"/>
      <c r="P23" s="54"/>
      <c r="Q23" s="54"/>
      <c r="R23" s="54"/>
      <c r="S23" s="55"/>
      <c r="T23" s="13"/>
      <c r="U23" s="13"/>
    </row>
    <row r="24" spans="1:21" s="6" customFormat="1" ht="20.25" customHeight="1">
      <c r="A24" s="11"/>
      <c r="B24" s="10"/>
      <c r="C24" s="10"/>
      <c r="D24" s="10"/>
      <c r="E24" s="287" t="s">
        <v>18</v>
      </c>
      <c r="F24" s="288"/>
      <c r="G24" s="61">
        <v>10000</v>
      </c>
      <c r="H24" s="34" t="s">
        <v>9</v>
      </c>
      <c r="I24" s="64">
        <v>18</v>
      </c>
      <c r="J24" s="240" t="s">
        <v>14</v>
      </c>
      <c r="K24" s="10">
        <f>G24*I24</f>
        <v>180000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6" customFormat="1" ht="20.25" customHeight="1">
      <c r="A25" s="11"/>
      <c r="B25" s="10"/>
      <c r="C25" s="10"/>
      <c r="D25" s="10"/>
      <c r="E25" s="239" t="s">
        <v>12</v>
      </c>
      <c r="F25" s="240"/>
      <c r="G25" s="61">
        <v>4000</v>
      </c>
      <c r="H25" s="34" t="s">
        <v>9</v>
      </c>
      <c r="I25" s="64">
        <v>18</v>
      </c>
      <c r="J25" s="240" t="s">
        <v>14</v>
      </c>
      <c r="K25" s="10">
        <f>G25*I25</f>
        <v>72000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4" customFormat="1" ht="24.75" customHeight="1">
      <c r="A26" s="9" t="s">
        <v>38</v>
      </c>
      <c r="B26" s="8">
        <f>SUM(B23:B25)</f>
        <v>18250</v>
      </c>
      <c r="C26" s="8">
        <f>SUM(C23:C25)</f>
        <v>18</v>
      </c>
      <c r="D26" s="8">
        <f>SUM(D23:D25)</f>
        <v>328500</v>
      </c>
      <c r="E26" s="275" t="s">
        <v>38</v>
      </c>
      <c r="F26" s="276"/>
      <c r="G26" s="236">
        <f>SUM(G23:G25)</f>
        <v>18250</v>
      </c>
      <c r="H26" s="41"/>
      <c r="I26" s="238">
        <v>18</v>
      </c>
      <c r="J26" s="237"/>
      <c r="K26" s="7">
        <f>SUM(K23:K25)</f>
        <v>328500</v>
      </c>
      <c r="L26" s="7">
        <v>0</v>
      </c>
      <c r="M26" s="7">
        <v>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24.75" customHeight="1">
      <c r="A27" s="277" t="s">
        <v>44</v>
      </c>
      <c r="B27" s="276"/>
      <c r="C27" s="7">
        <f>C22+C26</f>
        <v>186</v>
      </c>
      <c r="D27" s="7">
        <f>D22+D26</f>
        <v>1458250</v>
      </c>
      <c r="E27" s="275" t="s">
        <v>44</v>
      </c>
      <c r="F27" s="278"/>
      <c r="G27" s="276"/>
      <c r="H27" s="91"/>
      <c r="I27" s="91">
        <f>I22+I26</f>
        <v>18</v>
      </c>
      <c r="J27" s="91"/>
      <c r="K27" s="7">
        <f>K22+K26</f>
        <v>1426000</v>
      </c>
      <c r="L27" s="7">
        <f>L22+L26</f>
        <v>32250</v>
      </c>
      <c r="M27" s="7">
        <f>M22+M26</f>
        <v>32250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18" customHeight="1">
      <c r="A28" s="4" t="s">
        <v>27</v>
      </c>
      <c r="D28" s="6"/>
      <c r="L28" s="6"/>
      <c r="M28" s="6"/>
      <c r="N28" s="44"/>
      <c r="O28" s="44"/>
      <c r="P28" s="44"/>
      <c r="Q28" s="44"/>
      <c r="R28" s="44"/>
      <c r="S28" s="45"/>
      <c r="T28" s="5"/>
      <c r="U28" s="5"/>
    </row>
    <row r="29" spans="1:21" ht="24" customHeight="1">
      <c r="A29" s="4" t="s">
        <v>0</v>
      </c>
    </row>
    <row r="30" spans="1:21" ht="18.75" customHeight="1">
      <c r="E30" s="4"/>
    </row>
  </sheetData>
  <mergeCells count="26">
    <mergeCell ref="E24:F24"/>
    <mergeCell ref="E26:F26"/>
    <mergeCell ref="A27:B27"/>
    <mergeCell ref="E27:G27"/>
    <mergeCell ref="E15:F15"/>
    <mergeCell ref="G15:J15"/>
    <mergeCell ref="E16:F16"/>
    <mergeCell ref="E22:F22"/>
    <mergeCell ref="E23:F23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K6:L6"/>
    <mergeCell ref="K8:L8"/>
    <mergeCell ref="N18:S18"/>
    <mergeCell ref="N19:S19"/>
    <mergeCell ref="N20:S20"/>
    <mergeCell ref="N21:S21"/>
    <mergeCell ref="N17:S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zoomScaleNormal="96" zoomScaleSheetLayoutView="75" workbookViewId="0">
      <selection activeCell="B6" sqref="B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88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90</v>
      </c>
      <c r="D5" s="73">
        <v>64</v>
      </c>
      <c r="E5" s="92" t="s">
        <v>6</v>
      </c>
      <c r="F5" s="261">
        <f>I17</f>
        <v>1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v>4</v>
      </c>
      <c r="E6" s="92" t="s">
        <v>6</v>
      </c>
      <c r="F6" s="261">
        <v>0</v>
      </c>
      <c r="G6" s="261"/>
      <c r="J6" s="252"/>
      <c r="K6" s="261"/>
      <c r="L6" s="26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69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H8" s="93"/>
      <c r="J8" s="252"/>
      <c r="K8" s="261"/>
      <c r="L8" s="26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" customHeight="1">
      <c r="A16" s="124" t="s">
        <v>43</v>
      </c>
      <c r="B16" s="125">
        <v>7780</v>
      </c>
      <c r="C16" s="126">
        <v>68</v>
      </c>
      <c r="D16" s="127">
        <f>B16*C16</f>
        <v>529040</v>
      </c>
      <c r="E16" s="284" t="s">
        <v>43</v>
      </c>
      <c r="F16" s="285"/>
      <c r="G16" s="128">
        <f t="shared" ref="G16:G17" si="0">B16</f>
        <v>7780</v>
      </c>
      <c r="H16" s="129" t="s">
        <v>9</v>
      </c>
      <c r="I16" s="130">
        <v>64</v>
      </c>
      <c r="J16" s="131"/>
      <c r="K16" s="132">
        <f t="shared" ref="K16:K17" si="1">G16*I16</f>
        <v>497920</v>
      </c>
      <c r="L16" s="127">
        <f>D16-K16</f>
        <v>31120</v>
      </c>
      <c r="M16" s="127">
        <f>L16</f>
        <v>31120</v>
      </c>
      <c r="N16" s="133" t="s">
        <v>19</v>
      </c>
      <c r="O16" s="134">
        <f>B16</f>
        <v>7780</v>
      </c>
      <c r="P16" s="135" t="s">
        <v>9</v>
      </c>
      <c r="Q16" s="136">
        <v>4</v>
      </c>
      <c r="R16" s="137" t="s">
        <v>14</v>
      </c>
      <c r="S16" s="138">
        <f t="shared" ref="S16" si="2">O16*Q16</f>
        <v>31120</v>
      </c>
      <c r="T16" s="13"/>
      <c r="U16" s="13"/>
    </row>
    <row r="17" spans="1:21" s="12" customFormat="1" ht="27.75" customHeight="1">
      <c r="A17" s="139" t="s">
        <v>2</v>
      </c>
      <c r="B17" s="140">
        <v>7780</v>
      </c>
      <c r="C17" s="253">
        <v>1</v>
      </c>
      <c r="D17" s="142">
        <f>B17*C17</f>
        <v>7780</v>
      </c>
      <c r="E17" s="143" t="s">
        <v>26</v>
      </c>
      <c r="F17" s="253"/>
      <c r="G17" s="145">
        <f t="shared" si="0"/>
        <v>7780</v>
      </c>
      <c r="H17" s="146" t="s">
        <v>9</v>
      </c>
      <c r="I17" s="147">
        <v>1</v>
      </c>
      <c r="J17" s="148"/>
      <c r="K17" s="98">
        <f t="shared" si="1"/>
        <v>7780</v>
      </c>
      <c r="L17" s="118">
        <v>0</v>
      </c>
      <c r="M17" s="150">
        <f>L17</f>
        <v>0</v>
      </c>
      <c r="N17" s="301"/>
      <c r="O17" s="302"/>
      <c r="P17" s="302"/>
      <c r="Q17" s="302"/>
      <c r="R17" s="302"/>
      <c r="S17" s="303"/>
      <c r="T17" s="13"/>
      <c r="U17" s="13"/>
    </row>
    <row r="18" spans="1:21" s="12" customFormat="1" ht="24.75" customHeight="1">
      <c r="A18" s="9" t="s">
        <v>38</v>
      </c>
      <c r="B18" s="31">
        <f>B16</f>
        <v>7780</v>
      </c>
      <c r="C18" s="89">
        <f>C16+C17</f>
        <v>69</v>
      </c>
      <c r="D18" s="111">
        <f>SUM(D16:D17)</f>
        <v>536820</v>
      </c>
      <c r="E18" s="275"/>
      <c r="F18" s="276"/>
      <c r="G18" s="247"/>
      <c r="H18" s="41"/>
      <c r="I18" s="99"/>
      <c r="J18" s="248"/>
      <c r="K18" s="7">
        <f>SUM(K16:K17)</f>
        <v>505700</v>
      </c>
      <c r="L18" s="7">
        <f>SUM(L16:L17)</f>
        <v>31120</v>
      </c>
      <c r="M18" s="7">
        <f>SUM(M16:M17)</f>
        <v>31120</v>
      </c>
      <c r="N18" s="50"/>
      <c r="O18" s="51"/>
      <c r="P18" s="51"/>
      <c r="Q18" s="51"/>
      <c r="R18" s="51"/>
      <c r="S18" s="52"/>
      <c r="T18" s="13"/>
      <c r="U18" s="13"/>
    </row>
    <row r="19" spans="1:21" s="12" customFormat="1" ht="20.25" customHeight="1">
      <c r="A19" s="15" t="s">
        <v>37</v>
      </c>
      <c r="B19" s="30">
        <f>G19+G20+G21</f>
        <v>18780</v>
      </c>
      <c r="C19" s="32">
        <f>I19</f>
        <v>9</v>
      </c>
      <c r="D19" s="32">
        <f>B19*C19</f>
        <v>169020</v>
      </c>
      <c r="E19" s="286" t="s">
        <v>13</v>
      </c>
      <c r="F19" s="286"/>
      <c r="G19" s="60">
        <v>7780</v>
      </c>
      <c r="H19" s="33" t="s">
        <v>9</v>
      </c>
      <c r="I19" s="63">
        <v>9</v>
      </c>
      <c r="J19" s="29" t="s">
        <v>93</v>
      </c>
      <c r="K19" s="32">
        <f>G19*I19</f>
        <v>70020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0.25" customHeight="1">
      <c r="A20" s="11"/>
      <c r="B20" s="10"/>
      <c r="C20" s="10"/>
      <c r="D20" s="10"/>
      <c r="E20" s="287" t="s">
        <v>18</v>
      </c>
      <c r="F20" s="288"/>
      <c r="G20" s="61">
        <v>10000</v>
      </c>
      <c r="H20" s="34" t="s">
        <v>9</v>
      </c>
      <c r="I20" s="64">
        <v>9</v>
      </c>
      <c r="J20" s="251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0.25" customHeight="1">
      <c r="A21" s="11"/>
      <c r="B21" s="10"/>
      <c r="C21" s="10"/>
      <c r="D21" s="10"/>
      <c r="E21" s="250" t="s">
        <v>92</v>
      </c>
      <c r="F21" s="251"/>
      <c r="G21" s="61">
        <v>1000</v>
      </c>
      <c r="H21" s="34" t="s">
        <v>9</v>
      </c>
      <c r="I21" s="64">
        <v>9</v>
      </c>
      <c r="J21" s="251" t="s">
        <v>14</v>
      </c>
      <c r="K21" s="10">
        <f>G21*I21</f>
        <v>9000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4" customFormat="1" ht="24.75" customHeight="1">
      <c r="A22" s="9" t="s">
        <v>38</v>
      </c>
      <c r="B22" s="8">
        <f>SUM(B19:B21)</f>
        <v>18780</v>
      </c>
      <c r="C22" s="8">
        <f>SUM(C19:C21)</f>
        <v>9</v>
      </c>
      <c r="D22" s="8">
        <f>SUM(D19:D21)</f>
        <v>169020</v>
      </c>
      <c r="E22" s="275" t="s">
        <v>38</v>
      </c>
      <c r="F22" s="276"/>
      <c r="G22" s="247">
        <f>SUM(G19:G21)</f>
        <v>18780</v>
      </c>
      <c r="H22" s="41"/>
      <c r="I22" s="249">
        <v>9</v>
      </c>
      <c r="J22" s="248"/>
      <c r="K22" s="7">
        <f>SUM(K19:K21)</f>
        <v>169020</v>
      </c>
      <c r="L22" s="7">
        <v>0</v>
      </c>
      <c r="M22" s="7">
        <v>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24.75" customHeight="1">
      <c r="A23" s="277" t="s">
        <v>44</v>
      </c>
      <c r="B23" s="276"/>
      <c r="C23" s="7">
        <f>C18+C22</f>
        <v>78</v>
      </c>
      <c r="D23" s="7">
        <f>D18+D22</f>
        <v>705840</v>
      </c>
      <c r="E23" s="275" t="s">
        <v>44</v>
      </c>
      <c r="F23" s="278"/>
      <c r="G23" s="276"/>
      <c r="H23" s="91"/>
      <c r="I23" s="91">
        <f>I18+I22</f>
        <v>9</v>
      </c>
      <c r="J23" s="91"/>
      <c r="K23" s="7">
        <f>K18+K22</f>
        <v>674720</v>
      </c>
      <c r="L23" s="7">
        <f>L18+L22</f>
        <v>31120</v>
      </c>
      <c r="M23" s="7">
        <f>M18+M22</f>
        <v>31120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4" t="s">
        <v>27</v>
      </c>
      <c r="D24" s="6"/>
      <c r="L24" s="6"/>
      <c r="M24" s="6"/>
      <c r="N24" s="44"/>
      <c r="O24" s="44"/>
      <c r="P24" s="44"/>
      <c r="Q24" s="44"/>
      <c r="R24" s="44"/>
      <c r="S24" s="45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E18:F18"/>
    <mergeCell ref="E19:F19"/>
    <mergeCell ref="E20:F20"/>
    <mergeCell ref="E22:F22"/>
    <mergeCell ref="A23:B23"/>
    <mergeCell ref="E23:G23"/>
    <mergeCell ref="E16:F16"/>
    <mergeCell ref="N17:S17"/>
    <mergeCell ref="A14:A15"/>
    <mergeCell ref="B14:D14"/>
    <mergeCell ref="E14:K14"/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showGridLines="0" tabSelected="1" view="pageLayout" zoomScaleNormal="96" zoomScaleSheetLayoutView="75" workbookViewId="0">
      <selection sqref="A1:S1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260" t="s">
        <v>88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96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94</v>
      </c>
      <c r="C5" s="92" t="s">
        <v>90</v>
      </c>
      <c r="D5" s="73">
        <f>I16</f>
        <v>94</v>
      </c>
      <c r="E5" s="92" t="s">
        <v>6</v>
      </c>
      <c r="F5" s="261">
        <v>0</v>
      </c>
      <c r="G5" s="26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6</v>
      </c>
      <c r="C6" s="73" t="s">
        <v>33</v>
      </c>
      <c r="D6" s="73">
        <f>Q16</f>
        <v>6</v>
      </c>
      <c r="E6" s="92" t="s">
        <v>6</v>
      </c>
      <c r="F6" s="261">
        <v>0</v>
      </c>
      <c r="G6" s="261"/>
      <c r="J6" s="254"/>
      <c r="K6" s="261"/>
      <c r="L6" s="26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100</v>
      </c>
      <c r="D7" s="85"/>
      <c r="H7" s="22"/>
      <c r="K7" s="262"/>
      <c r="L7" s="26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H8" s="93"/>
      <c r="J8" s="254"/>
      <c r="K8" s="261"/>
      <c r="L8" s="26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97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263" t="s">
        <v>21</v>
      </c>
      <c r="B14" s="265" t="s">
        <v>30</v>
      </c>
      <c r="C14" s="265"/>
      <c r="D14" s="265"/>
      <c r="E14" s="266" t="s">
        <v>1</v>
      </c>
      <c r="F14" s="266"/>
      <c r="G14" s="266"/>
      <c r="H14" s="266"/>
      <c r="I14" s="266"/>
      <c r="J14" s="266"/>
      <c r="K14" s="266"/>
      <c r="L14" s="267" t="s">
        <v>16</v>
      </c>
      <c r="M14" s="267" t="s">
        <v>11</v>
      </c>
      <c r="N14" s="269" t="s">
        <v>10</v>
      </c>
      <c r="O14" s="270"/>
      <c r="P14" s="270"/>
      <c r="Q14" s="270"/>
      <c r="R14" s="270"/>
      <c r="S14" s="271"/>
      <c r="T14" s="5"/>
      <c r="U14" s="5"/>
    </row>
    <row r="15" spans="1:21" s="16" customFormat="1" ht="20.25" customHeight="1">
      <c r="A15" s="264"/>
      <c r="B15" s="18" t="s">
        <v>34</v>
      </c>
      <c r="C15" s="17" t="s">
        <v>22</v>
      </c>
      <c r="D15" s="28" t="s">
        <v>20</v>
      </c>
      <c r="E15" s="279" t="s">
        <v>45</v>
      </c>
      <c r="F15" s="280"/>
      <c r="G15" s="281" t="s">
        <v>31</v>
      </c>
      <c r="H15" s="282"/>
      <c r="I15" s="282"/>
      <c r="J15" s="283"/>
      <c r="K15" s="17" t="s">
        <v>41</v>
      </c>
      <c r="L15" s="268"/>
      <c r="M15" s="268"/>
      <c r="N15" s="272"/>
      <c r="O15" s="273"/>
      <c r="P15" s="273"/>
      <c r="Q15" s="273"/>
      <c r="R15" s="273"/>
      <c r="S15" s="274"/>
      <c r="T15" s="5"/>
      <c r="U15" s="5"/>
    </row>
    <row r="16" spans="1:21" s="12" customFormat="1" ht="24" customHeight="1">
      <c r="A16" s="124" t="s">
        <v>43</v>
      </c>
      <c r="B16" s="125">
        <v>8330</v>
      </c>
      <c r="C16" s="126">
        <v>100</v>
      </c>
      <c r="D16" s="127">
        <f>B16*C16</f>
        <v>833000</v>
      </c>
      <c r="E16" s="284" t="s">
        <v>43</v>
      </c>
      <c r="F16" s="285"/>
      <c r="G16" s="128">
        <f t="shared" ref="G16" si="0">B16</f>
        <v>8330</v>
      </c>
      <c r="H16" s="129" t="s">
        <v>9</v>
      </c>
      <c r="I16" s="130">
        <v>94</v>
      </c>
      <c r="J16" s="131"/>
      <c r="K16" s="132">
        <f t="shared" ref="K16" si="1">G16*I16</f>
        <v>783020</v>
      </c>
      <c r="L16" s="127">
        <f>D16-K16</f>
        <v>49980</v>
      </c>
      <c r="M16" s="127">
        <f>L16</f>
        <v>49980</v>
      </c>
      <c r="N16" s="133" t="s">
        <v>19</v>
      </c>
      <c r="O16" s="134">
        <f>B16</f>
        <v>8330</v>
      </c>
      <c r="P16" s="135" t="s">
        <v>9</v>
      </c>
      <c r="Q16" s="136">
        <v>6</v>
      </c>
      <c r="R16" s="137" t="s">
        <v>14</v>
      </c>
      <c r="S16" s="138">
        <f t="shared" ref="S16" si="2">O16*Q16</f>
        <v>49980</v>
      </c>
      <c r="T16" s="13"/>
      <c r="U16" s="13"/>
    </row>
    <row r="17" spans="1:21" s="12" customFormat="1" ht="24.75" customHeight="1">
      <c r="A17" s="9" t="s">
        <v>38</v>
      </c>
      <c r="B17" s="31">
        <f>B16</f>
        <v>8330</v>
      </c>
      <c r="C17" s="89">
        <f>C16</f>
        <v>100</v>
      </c>
      <c r="D17" s="111">
        <f>SUM(D16:D16)</f>
        <v>833000</v>
      </c>
      <c r="E17" s="275"/>
      <c r="F17" s="276"/>
      <c r="G17" s="255"/>
      <c r="H17" s="41"/>
      <c r="I17" s="99"/>
      <c r="J17" s="256"/>
      <c r="K17" s="7">
        <f>SUM(K16:K16)</f>
        <v>783020</v>
      </c>
      <c r="L17" s="7">
        <f>SUM(L16:L16)</f>
        <v>49980</v>
      </c>
      <c r="M17" s="7">
        <f>SUM(M16:M16)</f>
        <v>49980</v>
      </c>
      <c r="N17" s="50"/>
      <c r="O17" s="51"/>
      <c r="P17" s="51"/>
      <c r="Q17" s="51"/>
      <c r="R17" s="51"/>
      <c r="S17" s="52"/>
      <c r="T17" s="13"/>
      <c r="U17" s="13"/>
    </row>
    <row r="18" spans="1:21" s="12" customFormat="1" ht="20.25" customHeight="1">
      <c r="A18" s="15" t="s">
        <v>37</v>
      </c>
      <c r="B18" s="30">
        <f>G18+G19+G20</f>
        <v>19330</v>
      </c>
      <c r="C18" s="32">
        <f>I18</f>
        <v>9</v>
      </c>
      <c r="D18" s="32">
        <f>B18*C18</f>
        <v>173970</v>
      </c>
      <c r="E18" s="286" t="s">
        <v>13</v>
      </c>
      <c r="F18" s="286"/>
      <c r="G18" s="60">
        <v>8330</v>
      </c>
      <c r="H18" s="33" t="s">
        <v>9</v>
      </c>
      <c r="I18" s="63">
        <v>9</v>
      </c>
      <c r="J18" s="29" t="s">
        <v>93</v>
      </c>
      <c r="K18" s="32">
        <f>G18*I18</f>
        <v>74970</v>
      </c>
      <c r="L18" s="32">
        <v>0</v>
      </c>
      <c r="M18" s="32">
        <v>0</v>
      </c>
      <c r="N18" s="53"/>
      <c r="O18" s="54"/>
      <c r="P18" s="54"/>
      <c r="Q18" s="54"/>
      <c r="R18" s="54"/>
      <c r="S18" s="55"/>
      <c r="T18" s="13"/>
      <c r="U18" s="13"/>
    </row>
    <row r="19" spans="1:21" s="6" customFormat="1" ht="20.25" customHeight="1">
      <c r="A19" s="11"/>
      <c r="B19" s="10"/>
      <c r="C19" s="10"/>
      <c r="D19" s="10"/>
      <c r="E19" s="287" t="s">
        <v>18</v>
      </c>
      <c r="F19" s="288"/>
      <c r="G19" s="61">
        <v>10000</v>
      </c>
      <c r="H19" s="34" t="s">
        <v>9</v>
      </c>
      <c r="I19" s="64">
        <v>9</v>
      </c>
      <c r="J19" s="259" t="s">
        <v>14</v>
      </c>
      <c r="K19" s="10">
        <f>G19*I19</f>
        <v>90000</v>
      </c>
      <c r="L19" s="10"/>
      <c r="M19" s="10"/>
      <c r="N19" s="48"/>
      <c r="O19" s="49"/>
      <c r="P19" s="49"/>
      <c r="Q19" s="49"/>
      <c r="R19" s="49"/>
      <c r="S19" s="56"/>
      <c r="T19" s="5"/>
      <c r="U19" s="5"/>
    </row>
    <row r="20" spans="1:21" s="6" customFormat="1" ht="20.25" customHeight="1">
      <c r="A20" s="11"/>
      <c r="B20" s="10"/>
      <c r="C20" s="10"/>
      <c r="D20" s="10"/>
      <c r="E20" s="258" t="s">
        <v>92</v>
      </c>
      <c r="F20" s="259"/>
      <c r="G20" s="61">
        <v>1000</v>
      </c>
      <c r="H20" s="34" t="s">
        <v>9</v>
      </c>
      <c r="I20" s="64">
        <v>9</v>
      </c>
      <c r="J20" s="259" t="s">
        <v>14</v>
      </c>
      <c r="K20" s="10">
        <f>G20*I20</f>
        <v>9000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4" customFormat="1" ht="24.75" customHeight="1">
      <c r="A21" s="9" t="s">
        <v>38</v>
      </c>
      <c r="B21" s="8">
        <f>SUM(B18:B20)</f>
        <v>19330</v>
      </c>
      <c r="C21" s="8">
        <f>SUM(C18:C20)</f>
        <v>9</v>
      </c>
      <c r="D21" s="8">
        <f>SUM(D18:D20)</f>
        <v>173970</v>
      </c>
      <c r="E21" s="275" t="s">
        <v>38</v>
      </c>
      <c r="F21" s="276"/>
      <c r="G21" s="255">
        <f>SUM(G18:G20)</f>
        <v>19330</v>
      </c>
      <c r="H21" s="41"/>
      <c r="I21" s="257">
        <v>9</v>
      </c>
      <c r="J21" s="256"/>
      <c r="K21" s="7">
        <f>SUM(K18:K20)</f>
        <v>173970</v>
      </c>
      <c r="L21" s="7">
        <v>0</v>
      </c>
      <c r="M21" s="7">
        <v>0</v>
      </c>
      <c r="N21" s="50"/>
      <c r="O21" s="51"/>
      <c r="P21" s="51"/>
      <c r="Q21" s="51"/>
      <c r="R21" s="51"/>
      <c r="S21" s="52"/>
      <c r="T21" s="5"/>
      <c r="U21" s="5"/>
    </row>
    <row r="22" spans="1:21" s="4" customFormat="1" ht="24.75" customHeight="1">
      <c r="A22" s="277" t="s">
        <v>44</v>
      </c>
      <c r="B22" s="276"/>
      <c r="C22" s="7">
        <f>C17+C21</f>
        <v>109</v>
      </c>
      <c r="D22" s="7">
        <f>D17+D21</f>
        <v>1006970</v>
      </c>
      <c r="E22" s="275" t="s">
        <v>44</v>
      </c>
      <c r="F22" s="278"/>
      <c r="G22" s="276"/>
      <c r="H22" s="91"/>
      <c r="I22" s="91">
        <f>I17+I21</f>
        <v>9</v>
      </c>
      <c r="J22" s="91"/>
      <c r="K22" s="7">
        <f>K17+K21</f>
        <v>956990</v>
      </c>
      <c r="L22" s="7">
        <f>L17+L21</f>
        <v>49980</v>
      </c>
      <c r="M22" s="7">
        <f>M17+M21</f>
        <v>49980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18" customHeight="1">
      <c r="A23" s="4" t="s">
        <v>27</v>
      </c>
      <c r="D23" s="6"/>
      <c r="L23" s="6"/>
      <c r="M23" s="6"/>
      <c r="N23" s="44"/>
      <c r="O23" s="44"/>
      <c r="P23" s="44"/>
      <c r="Q23" s="44"/>
      <c r="R23" s="44"/>
      <c r="S23" s="45"/>
      <c r="T23" s="5"/>
      <c r="U23" s="5"/>
    </row>
    <row r="24" spans="1:21" ht="24" customHeight="1">
      <c r="A24" s="4" t="s">
        <v>0</v>
      </c>
    </row>
    <row r="25" spans="1:21" ht="18.75" customHeight="1">
      <c r="E25" s="4"/>
    </row>
  </sheetData>
  <mergeCells count="21"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  <mergeCell ref="A22:B22"/>
    <mergeCell ref="E22:G22"/>
    <mergeCell ref="E16:F16"/>
    <mergeCell ref="E17:F17"/>
    <mergeCell ref="E18:F18"/>
    <mergeCell ref="E19:F19"/>
    <mergeCell ref="E21:F21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9</vt:i4>
      </vt:variant>
    </vt:vector>
  </HeadingPairs>
  <TitlesOfParts>
    <vt:vector size="19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체험학습 8.28 ,순천 유아교육진흥원 (전체)</vt:lpstr>
      <vt:lpstr>체험학습 10.18 경남 하동 최참판댁</vt:lpstr>
      <vt:lpstr>체험학습 10.19 경남 하동 최참판댁</vt:lpstr>
      <vt:lpstr>Sheet1</vt:lpstr>
      <vt:lpstr>'체험학습 10.18 경남 하동 최참판댁'!Print_Area</vt:lpstr>
      <vt:lpstr>'체험학습 10.19 경남 하동 최참판댁'!Print_Area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  <vt:lpstr>'체험학습 8.28 ,순천 유아교육진흥원 (전체)'!Print_Area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2018-10-19T01:26:02Z</cp:lastPrinted>
  <dcterms:created xsi:type="dcterms:W3CDTF">2015-06-03T23:49:18Z</dcterms:created>
  <dcterms:modified xsi:type="dcterms:W3CDTF">2018-10-19T01:41:05Z</dcterms:modified>
  <cp:version>0906.0100.01</cp:version>
</cp:coreProperties>
</file>