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업무 2016~\체험학습\18.12월\"/>
    </mc:Choice>
  </mc:AlternateContent>
  <bookViews>
    <workbookView xWindow="0" yWindow="0" windowWidth="28395" windowHeight="12210" tabRatio="1000" firstSheet="5" activeTab="10"/>
  </bookViews>
  <sheets>
    <sheet name="체험학습 4.27 백운산 자연휴양림" sheetId="1" r:id="rId1"/>
    <sheet name="체험학습 5.17 와인동굴 5.6세" sheetId="2" r:id="rId2"/>
    <sheet name="체험학습 5.18 와인동굴 7세" sheetId="8" r:id="rId3"/>
    <sheet name="체험학습 6.12 순천그림책도서관 7세" sheetId="3" r:id="rId4"/>
    <sheet name="체험학습 7.13 여수 아쿠아플라넷 전체" sheetId="6" r:id="rId5"/>
    <sheet name="체험학습 7.17 순천그림책도서관 5-6세" sheetId="7" r:id="rId6"/>
    <sheet name="체험학습 8.28 ,순천 유아교육진흥원 (전체)" sheetId="9" r:id="rId7"/>
    <sheet name="체험학습 10.18 경남 하동 최참판댁" sheetId="10" r:id="rId8"/>
    <sheet name="체험학습 10.19 경남 하동 최참판댁" sheetId="11" r:id="rId9"/>
    <sheet name="체험학습 11.2 순천만 국가정원" sheetId="12" r:id="rId10"/>
    <sheet name="체험학습 12.14 전남유아교육진흥원" sheetId="13" r:id="rId11"/>
    <sheet name="Sheet1" sheetId="4" r:id="rId12"/>
  </sheets>
  <definedNames>
    <definedName name="_xlnm.Print_Area" localSheetId="7">'체험학습 10.18 경남 하동 최참판댁'!$A$1:$S$25</definedName>
    <definedName name="_xlnm.Print_Area" localSheetId="8">'체험학습 10.19 경남 하동 최참판댁'!$A$1:$S$24</definedName>
    <definedName name="_xlnm.Print_Area" localSheetId="9">'체험학습 11.2 순천만 국가정원'!$A$1:$S$27</definedName>
    <definedName name="_xlnm.Print_Area" localSheetId="10">'체험학습 12.14 전남유아교육진흥원'!$A$1:$S$27</definedName>
    <definedName name="_xlnm.Print_Area" localSheetId="0">'체험학습 4.27 백운산 자연휴양림'!$A$1:$S$26</definedName>
    <definedName name="_xlnm.Print_Area" localSheetId="1">'체험학습 5.17 와인동굴 5.6세'!$A$1:$S$28</definedName>
    <definedName name="_xlnm.Print_Area" localSheetId="2">'체험학습 5.18 와인동굴 7세'!$A$1:$S$26</definedName>
    <definedName name="_xlnm.Print_Area" localSheetId="3">'체험학습 6.12 순천그림책도서관 7세'!$A$1:$S$26</definedName>
    <definedName name="_xlnm.Print_Area" localSheetId="4">'체험학습 7.13 여수 아쿠아플라넷 전체'!$A$1:$S$30</definedName>
    <definedName name="_xlnm.Print_Area" localSheetId="5">'체험학습 7.17 순천그림책도서관 5-6세'!$A$1:$S$28</definedName>
    <definedName name="_xlnm.Print_Area" localSheetId="6">'체험학습 8.28 ,순천 유아교육진흥원 (전체)'!$A$1:$S$29</definedName>
    <definedName name="_xlnm.Print_Area">#REF!</definedName>
  </definedNames>
  <calcPr calcId="152511"/>
</workbook>
</file>

<file path=xl/calcChain.xml><?xml version="1.0" encoding="utf-8"?>
<calcChain xmlns="http://schemas.openxmlformats.org/spreadsheetml/2006/main">
  <c r="O16" i="13" l="1"/>
  <c r="I25" i="13" l="1"/>
  <c r="G24" i="13"/>
  <c r="B24" i="13"/>
  <c r="K23" i="13"/>
  <c r="K24" i="13" s="1"/>
  <c r="K22" i="13"/>
  <c r="K21" i="13"/>
  <c r="C21" i="13"/>
  <c r="C24" i="13" s="1"/>
  <c r="B21" i="13"/>
  <c r="C20" i="13"/>
  <c r="B20" i="13"/>
  <c r="G19" i="13"/>
  <c r="K19" i="13" s="1"/>
  <c r="D19" i="13"/>
  <c r="G18" i="13"/>
  <c r="K18" i="13" s="1"/>
  <c r="D18" i="13"/>
  <c r="G17" i="13"/>
  <c r="K17" i="13" s="1"/>
  <c r="D17" i="13"/>
  <c r="Q16" i="13"/>
  <c r="S16" i="13"/>
  <c r="K16" i="13"/>
  <c r="G16" i="13"/>
  <c r="D16" i="13"/>
  <c r="G8" i="13"/>
  <c r="D8" i="13"/>
  <c r="B7" i="13"/>
  <c r="D6" i="13"/>
  <c r="B6" i="13" s="1"/>
  <c r="D5" i="13"/>
  <c r="B5" i="13" s="1"/>
  <c r="D20" i="13" l="1"/>
  <c r="M17" i="13"/>
  <c r="K20" i="13"/>
  <c r="K25" i="13" s="1"/>
  <c r="C25" i="13"/>
  <c r="L16" i="13"/>
  <c r="D21" i="13"/>
  <c r="D24" i="13" s="1"/>
  <c r="B21" i="12"/>
  <c r="D25" i="13" l="1"/>
  <c r="M16" i="13"/>
  <c r="M20" i="13" s="1"/>
  <c r="M25" i="13" s="1"/>
  <c r="L20" i="13"/>
  <c r="L25" i="13" s="1"/>
  <c r="O16" i="12"/>
  <c r="K22" i="9" l="1"/>
  <c r="Q16" i="12"/>
  <c r="Q16" i="11"/>
  <c r="Q16" i="10"/>
  <c r="G8" i="12" l="1"/>
  <c r="G24" i="12" l="1"/>
  <c r="B20" i="12"/>
  <c r="C20" i="12"/>
  <c r="G19" i="12"/>
  <c r="K19" i="12" s="1"/>
  <c r="G18" i="12"/>
  <c r="K18" i="12" s="1"/>
  <c r="G17" i="12"/>
  <c r="K17" i="12" s="1"/>
  <c r="D17" i="12"/>
  <c r="D18" i="12"/>
  <c r="D19" i="12"/>
  <c r="D16" i="12"/>
  <c r="I25" i="12"/>
  <c r="C24" i="12"/>
  <c r="K23" i="12"/>
  <c r="K22" i="12"/>
  <c r="K21" i="12"/>
  <c r="C21" i="12"/>
  <c r="B24" i="12"/>
  <c r="S16" i="12"/>
  <c r="G16" i="12"/>
  <c r="K16" i="12" s="1"/>
  <c r="D8" i="12"/>
  <c r="B7" i="12" s="1"/>
  <c r="D6" i="12"/>
  <c r="B6" i="12" s="1"/>
  <c r="D5" i="12"/>
  <c r="B5" i="12" s="1"/>
  <c r="K20" i="12" l="1"/>
  <c r="K24" i="12"/>
  <c r="L17" i="12"/>
  <c r="M17" i="12" s="1"/>
  <c r="L16" i="12"/>
  <c r="D20" i="12"/>
  <c r="K25" i="12"/>
  <c r="C25" i="12"/>
  <c r="D21" i="12"/>
  <c r="D24" i="12" s="1"/>
  <c r="D25" i="12" s="1"/>
  <c r="B5" i="11"/>
  <c r="C17" i="11"/>
  <c r="B6" i="10"/>
  <c r="D6" i="11"/>
  <c r="B6" i="11" s="1"/>
  <c r="D5" i="11"/>
  <c r="L20" i="12" l="1"/>
  <c r="L25" i="12" s="1"/>
  <c r="M16" i="12"/>
  <c r="I22" i="11"/>
  <c r="G21" i="11"/>
  <c r="K20" i="11"/>
  <c r="K19" i="11"/>
  <c r="K18" i="11"/>
  <c r="K21" i="11" s="1"/>
  <c r="C18" i="11"/>
  <c r="C21" i="11" s="1"/>
  <c r="B18" i="11"/>
  <c r="B21" i="11" s="1"/>
  <c r="B17" i="11"/>
  <c r="O16" i="11"/>
  <c r="S16" i="11" s="1"/>
  <c r="G16" i="11"/>
  <c r="K16" i="11" s="1"/>
  <c r="D16" i="11"/>
  <c r="D8" i="11"/>
  <c r="B7" i="11"/>
  <c r="M20" i="12" l="1"/>
  <c r="M25" i="12" s="1"/>
  <c r="D17" i="11"/>
  <c r="L16" i="11"/>
  <c r="L17" i="11" s="1"/>
  <c r="L22" i="11" s="1"/>
  <c r="C22" i="11"/>
  <c r="D18" i="11"/>
  <c r="D21" i="11" s="1"/>
  <c r="K17" i="11"/>
  <c r="K22" i="11" s="1"/>
  <c r="B5" i="10"/>
  <c r="D22" i="11" l="1"/>
  <c r="M16" i="11"/>
  <c r="M17" i="11" s="1"/>
  <c r="M22" i="11" s="1"/>
  <c r="D18" i="10"/>
  <c r="C18" i="10"/>
  <c r="B18" i="10"/>
  <c r="I23" i="10" l="1"/>
  <c r="G22" i="10"/>
  <c r="K21" i="10"/>
  <c r="K20" i="10"/>
  <c r="K19" i="10"/>
  <c r="C19" i="10"/>
  <c r="C22" i="10" s="1"/>
  <c r="B19" i="10"/>
  <c r="B22" i="10" s="1"/>
  <c r="M17" i="10"/>
  <c r="G17" i="10"/>
  <c r="K17" i="10" s="1"/>
  <c r="D17" i="10"/>
  <c r="O16" i="10"/>
  <c r="G16" i="10"/>
  <c r="K16" i="10" s="1"/>
  <c r="D16" i="10"/>
  <c r="D8" i="10"/>
  <c r="B7" i="10" s="1"/>
  <c r="F5" i="10"/>
  <c r="K22" i="10" l="1"/>
  <c r="S16" i="10"/>
  <c r="C23" i="10"/>
  <c r="L16" i="10"/>
  <c r="K18" i="10"/>
  <c r="D19" i="10"/>
  <c r="D22" i="10" s="1"/>
  <c r="Q16" i="9"/>
  <c r="D23" i="10" l="1"/>
  <c r="K23" i="10"/>
  <c r="L18" i="10"/>
  <c r="L23" i="10" s="1"/>
  <c r="M16" i="10"/>
  <c r="M18" i="10" s="1"/>
  <c r="M23" i="10" s="1"/>
  <c r="B7" i="9" l="1"/>
  <c r="B6" i="9"/>
  <c r="C22" i="9"/>
  <c r="M21" i="9"/>
  <c r="K20" i="9"/>
  <c r="K21" i="9"/>
  <c r="L20" i="9" l="1"/>
  <c r="L21" i="9"/>
  <c r="D21" i="9"/>
  <c r="D20" i="9"/>
  <c r="G21" i="9"/>
  <c r="G20" i="9"/>
  <c r="B22" i="9"/>
  <c r="F5" i="9"/>
  <c r="L22" i="9" l="1"/>
  <c r="M20" i="9"/>
  <c r="G26" i="9"/>
  <c r="K25" i="9"/>
  <c r="K24" i="9"/>
  <c r="K23" i="9"/>
  <c r="K26" i="9" s="1"/>
  <c r="C23" i="9"/>
  <c r="C26" i="9" s="1"/>
  <c r="B23" i="9"/>
  <c r="B26" i="9" s="1"/>
  <c r="I27" i="9"/>
  <c r="G19" i="9"/>
  <c r="D19" i="9"/>
  <c r="G18" i="9"/>
  <c r="K18" i="9" s="1"/>
  <c r="D18" i="9"/>
  <c r="G17" i="9"/>
  <c r="K17" i="9" s="1"/>
  <c r="D17" i="9"/>
  <c r="O16" i="9"/>
  <c r="S16" i="9" s="1"/>
  <c r="G16" i="9"/>
  <c r="K16" i="9" s="1"/>
  <c r="D16" i="9"/>
  <c r="D8" i="9"/>
  <c r="D5" i="9"/>
  <c r="B5" i="9" s="1"/>
  <c r="D22" i="9" l="1"/>
  <c r="K27" i="9"/>
  <c r="M18" i="9"/>
  <c r="M19" i="9"/>
  <c r="M17" i="9"/>
  <c r="M22" i="9" s="1"/>
  <c r="C27" i="9"/>
  <c r="L16" i="9"/>
  <c r="D23" i="9"/>
  <c r="D26" i="9" s="1"/>
  <c r="Q16" i="7"/>
  <c r="K21" i="7"/>
  <c r="I21" i="7"/>
  <c r="C21" i="7"/>
  <c r="Q19" i="7"/>
  <c r="S19" i="7" s="1"/>
  <c r="O19" i="7"/>
  <c r="G19" i="7"/>
  <c r="K19" i="7" s="1"/>
  <c r="D19" i="7"/>
  <c r="L19" i="7" s="1"/>
  <c r="M19" i="7" s="1"/>
  <c r="Q18" i="7"/>
  <c r="S18" i="7" s="1"/>
  <c r="O18" i="7"/>
  <c r="G18" i="7"/>
  <c r="K18" i="7" s="1"/>
  <c r="D18" i="7"/>
  <c r="D27" i="9" l="1"/>
  <c r="M16" i="9"/>
  <c r="M27" i="9" s="1"/>
  <c r="L27" i="9"/>
  <c r="L18" i="7"/>
  <c r="M18" i="7" s="1"/>
  <c r="I23" i="8"/>
  <c r="G23" i="8"/>
  <c r="K22" i="8"/>
  <c r="K21" i="8"/>
  <c r="K20" i="8"/>
  <c r="K19" i="8"/>
  <c r="K23" i="8" s="1"/>
  <c r="C19" i="8"/>
  <c r="C23" i="8" s="1"/>
  <c r="B19" i="8"/>
  <c r="D19" i="8" s="1"/>
  <c r="D23" i="8" s="1"/>
  <c r="I18" i="8"/>
  <c r="I24" i="8" s="1"/>
  <c r="C18" i="8"/>
  <c r="B18" i="8"/>
  <c r="O17" i="8"/>
  <c r="S17" i="8" s="1"/>
  <c r="K17" i="8"/>
  <c r="L17" i="8" s="1"/>
  <c r="M17" i="8" s="1"/>
  <c r="G17" i="8"/>
  <c r="D17" i="8"/>
  <c r="S16" i="8"/>
  <c r="O16" i="8"/>
  <c r="G16" i="8"/>
  <c r="K16" i="8" s="1"/>
  <c r="D16" i="8"/>
  <c r="D18" i="8" s="1"/>
  <c r="D8" i="8"/>
  <c r="B7" i="8" s="1"/>
  <c r="D6" i="8"/>
  <c r="B6" i="8" s="1"/>
  <c r="D5" i="8"/>
  <c r="B5" i="8"/>
  <c r="C24" i="8" l="1"/>
  <c r="D24" i="8"/>
  <c r="L16" i="8"/>
  <c r="K18" i="8"/>
  <c r="K24" i="8" s="1"/>
  <c r="S18" i="8"/>
  <c r="B23" i="8"/>
  <c r="L18" i="8" l="1"/>
  <c r="L24" i="8" s="1"/>
  <c r="M16" i="8"/>
  <c r="M18" i="8" s="1"/>
  <c r="M24" i="8" s="1"/>
  <c r="Q17" i="7" l="1"/>
  <c r="D6" i="7"/>
  <c r="B6" i="7" s="1"/>
  <c r="G22" i="7"/>
  <c r="G25" i="7"/>
  <c r="K24" i="7"/>
  <c r="K23" i="7"/>
  <c r="K22" i="7"/>
  <c r="C22" i="7"/>
  <c r="C25" i="7" s="1"/>
  <c r="B22" i="7"/>
  <c r="B25" i="7" s="1"/>
  <c r="I26" i="7"/>
  <c r="B21" i="7"/>
  <c r="O17" i="7"/>
  <c r="G17" i="7"/>
  <c r="K17" i="7" s="1"/>
  <c r="D17" i="7"/>
  <c r="O16" i="7"/>
  <c r="G16" i="7"/>
  <c r="K16" i="7" s="1"/>
  <c r="D16" i="7"/>
  <c r="D21" i="7" s="1"/>
  <c r="D8" i="7"/>
  <c r="B7" i="7" s="1"/>
  <c r="D5" i="7"/>
  <c r="B5" i="7" s="1"/>
  <c r="S16" i="7" l="1"/>
  <c r="K25" i="7"/>
  <c r="D22" i="7"/>
  <c r="D25" i="7" s="1"/>
  <c r="S17" i="7"/>
  <c r="C26" i="7"/>
  <c r="L17" i="7"/>
  <c r="M17" i="7" s="1"/>
  <c r="D26" i="7"/>
  <c r="L16" i="7"/>
  <c r="S21" i="7" l="1"/>
  <c r="K26" i="7"/>
  <c r="M16" i="7"/>
  <c r="M21" i="7" s="1"/>
  <c r="M26" i="7" s="1"/>
  <c r="L21" i="7"/>
  <c r="L26" i="7" s="1"/>
  <c r="B24" i="6"/>
  <c r="B23" i="6"/>
  <c r="I23" i="6"/>
  <c r="C23" i="6"/>
  <c r="D20" i="6"/>
  <c r="G20" i="6"/>
  <c r="K20" i="6" s="1"/>
  <c r="O18" i="6"/>
  <c r="S18" i="6" s="1"/>
  <c r="L20" i="6" l="1"/>
  <c r="M20" i="6" s="1"/>
  <c r="D22" i="6"/>
  <c r="D18" i="6"/>
  <c r="D19" i="6"/>
  <c r="D17" i="6"/>
  <c r="D21" i="6"/>
  <c r="G22" i="6"/>
  <c r="K22" i="6" s="1"/>
  <c r="G18" i="6"/>
  <c r="K18" i="6" s="1"/>
  <c r="I28" i="6"/>
  <c r="G27" i="6"/>
  <c r="K26" i="6"/>
  <c r="K25" i="6"/>
  <c r="K24" i="6"/>
  <c r="C24" i="6"/>
  <c r="C27" i="6" s="1"/>
  <c r="D24" i="6"/>
  <c r="D27" i="6" s="1"/>
  <c r="G19" i="6"/>
  <c r="K19" i="6" s="1"/>
  <c r="O17" i="6"/>
  <c r="S17" i="6" s="1"/>
  <c r="G17" i="6"/>
  <c r="K17" i="6" s="1"/>
  <c r="G21" i="6"/>
  <c r="K21" i="6" s="1"/>
  <c r="O16" i="6"/>
  <c r="S16" i="6" s="1"/>
  <c r="G16" i="6"/>
  <c r="K16" i="6" s="1"/>
  <c r="D16" i="6"/>
  <c r="D8" i="6"/>
  <c r="B7" i="6" s="1"/>
  <c r="F6" i="6"/>
  <c r="D6" i="6"/>
  <c r="F5" i="6"/>
  <c r="D5" i="6"/>
  <c r="B5" i="6" s="1"/>
  <c r="K23" i="6" l="1"/>
  <c r="K27" i="6"/>
  <c r="B6" i="6"/>
  <c r="L21" i="6"/>
  <c r="M21" i="6" s="1"/>
  <c r="L18" i="6"/>
  <c r="M18" i="6" s="1"/>
  <c r="L17" i="6"/>
  <c r="M17" i="6" s="1"/>
  <c r="L22" i="6"/>
  <c r="M22" i="6" s="1"/>
  <c r="L19" i="6"/>
  <c r="M19" i="6" s="1"/>
  <c r="D23" i="6"/>
  <c r="D28" i="6" s="1"/>
  <c r="C28" i="6"/>
  <c r="S23" i="6"/>
  <c r="B27" i="6"/>
  <c r="L16" i="6"/>
  <c r="B19" i="3"/>
  <c r="K28" i="6" l="1"/>
  <c r="M16" i="6"/>
  <c r="M23" i="6" s="1"/>
  <c r="M28" i="6" s="1"/>
  <c r="L23" i="6"/>
  <c r="L28" i="6" s="1"/>
  <c r="I24" i="3"/>
  <c r="G23" i="3"/>
  <c r="B23" i="3"/>
  <c r="K22" i="3"/>
  <c r="K21" i="3"/>
  <c r="K20" i="3"/>
  <c r="K19" i="3"/>
  <c r="C19" i="3"/>
  <c r="C23" i="3" s="1"/>
  <c r="D19" i="3"/>
  <c r="D23" i="3" s="1"/>
  <c r="I18" i="3"/>
  <c r="C18" i="3"/>
  <c r="B18" i="3"/>
  <c r="O17" i="3"/>
  <c r="S17" i="3" s="1"/>
  <c r="K17" i="3"/>
  <c r="L17" i="3" s="1"/>
  <c r="M17" i="3" s="1"/>
  <c r="G17" i="3"/>
  <c r="D17" i="3"/>
  <c r="O16" i="3"/>
  <c r="S16" i="3" s="1"/>
  <c r="G16" i="3"/>
  <c r="K16" i="3" s="1"/>
  <c r="D16" i="3"/>
  <c r="D18" i="3" s="1"/>
  <c r="D8" i="3"/>
  <c r="B7" i="3"/>
  <c r="D6" i="3"/>
  <c r="B6" i="3" s="1"/>
  <c r="D5" i="3"/>
  <c r="B5" i="3"/>
  <c r="I25" i="2"/>
  <c r="G25" i="2"/>
  <c r="K24" i="2"/>
  <c r="K23" i="2"/>
  <c r="K22" i="2"/>
  <c r="K21" i="2"/>
  <c r="C21" i="2"/>
  <c r="C25" i="2" s="1"/>
  <c r="B21" i="2"/>
  <c r="B25" i="2" s="1"/>
  <c r="I20" i="2"/>
  <c r="I26" i="2" s="1"/>
  <c r="C20" i="2"/>
  <c r="S19" i="2"/>
  <c r="G19" i="2"/>
  <c r="K19" i="2" s="1"/>
  <c r="L19" i="2" s="1"/>
  <c r="M19" i="2" s="1"/>
  <c r="D19" i="2"/>
  <c r="O18" i="2"/>
  <c r="S18" i="2" s="1"/>
  <c r="G18" i="2"/>
  <c r="K18" i="2" s="1"/>
  <c r="D18" i="2"/>
  <c r="S17" i="2"/>
  <c r="G17" i="2"/>
  <c r="K17" i="2" s="1"/>
  <c r="D17" i="2"/>
  <c r="S16" i="2"/>
  <c r="O16" i="2"/>
  <c r="G16" i="2"/>
  <c r="K16" i="2" s="1"/>
  <c r="D16" i="2"/>
  <c r="D20" i="2" s="1"/>
  <c r="D8" i="2"/>
  <c r="B7" i="2"/>
  <c r="F6" i="2"/>
  <c r="D6" i="2"/>
  <c r="B6" i="2"/>
  <c r="F5" i="2"/>
  <c r="D5" i="2"/>
  <c r="B5" i="2" s="1"/>
  <c r="G23" i="1"/>
  <c r="B23" i="1"/>
  <c r="K22" i="1"/>
  <c r="K21" i="1"/>
  <c r="I20" i="1"/>
  <c r="K20" i="1" s="1"/>
  <c r="K19" i="1"/>
  <c r="D19" i="1"/>
  <c r="D23" i="1" s="1"/>
  <c r="C19" i="1"/>
  <c r="C23" i="1" s="1"/>
  <c r="I18" i="1"/>
  <c r="C18" i="1"/>
  <c r="S17" i="1"/>
  <c r="G17" i="1"/>
  <c r="K17" i="1" s="1"/>
  <c r="L17" i="1" s="1"/>
  <c r="M17" i="1" s="1"/>
  <c r="D17" i="1"/>
  <c r="O16" i="1"/>
  <c r="S16" i="1" s="1"/>
  <c r="S18" i="1" s="1"/>
  <c r="K16" i="1"/>
  <c r="G16" i="1"/>
  <c r="D16" i="1"/>
  <c r="D18" i="1" s="1"/>
  <c r="D8" i="1"/>
  <c r="B7" i="1" s="1"/>
  <c r="F6" i="1"/>
  <c r="D6" i="1"/>
  <c r="F5" i="1"/>
  <c r="D5" i="1"/>
  <c r="B5" i="1" s="1"/>
  <c r="B6" i="1" l="1"/>
  <c r="K18" i="1"/>
  <c r="D24" i="1"/>
  <c r="S20" i="2"/>
  <c r="D21" i="2"/>
  <c r="D25" i="2" s="1"/>
  <c r="D26" i="2" s="1"/>
  <c r="C24" i="3"/>
  <c r="C26" i="2"/>
  <c r="C24" i="1"/>
  <c r="K25" i="2"/>
  <c r="K23" i="3"/>
  <c r="D24" i="3"/>
  <c r="L18" i="2"/>
  <c r="M18" i="2" s="1"/>
  <c r="K23" i="1"/>
  <c r="L16" i="3"/>
  <c r="K18" i="3"/>
  <c r="K24" i="1"/>
  <c r="S18" i="3"/>
  <c r="K20" i="2"/>
  <c r="K26" i="2" s="1"/>
  <c r="L16" i="2"/>
  <c r="L17" i="2"/>
  <c r="M17" i="2" s="1"/>
  <c r="L16" i="1"/>
  <c r="I23" i="1"/>
  <c r="I24" i="1" s="1"/>
  <c r="K24" i="3" l="1"/>
  <c r="L20" i="2"/>
  <c r="L26" i="2" s="1"/>
  <c r="M16" i="2"/>
  <c r="M20" i="2" s="1"/>
  <c r="M26" i="2" s="1"/>
  <c r="M16" i="3"/>
  <c r="M18" i="3" s="1"/>
  <c r="M24" i="3" s="1"/>
  <c r="L18" i="3"/>
  <c r="L24" i="3" s="1"/>
  <c r="L18" i="1"/>
  <c r="L24" i="1" s="1"/>
  <c r="M16" i="1"/>
  <c r="M18" i="1" s="1"/>
  <c r="M24" i="1" s="1"/>
</calcChain>
</file>

<file path=xl/comments1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10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11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3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5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7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8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comments9.xml><?xml version="1.0" encoding="utf-8"?>
<comments xmlns="http://schemas.openxmlformats.org/spreadsheetml/2006/main">
  <authors>
    <author>user</author>
  </authors>
  <commentList>
    <comment ref="D5" authorId="0" shapeId="0">
      <text>
        <r>
          <rPr>
            <b/>
            <sz val="9"/>
            <color indexed="64"/>
            <rFont val="Tahoma"/>
            <family val="2"/>
          </rPr>
          <t>user:</t>
        </r>
        <r>
          <rPr>
            <sz val="9"/>
            <color indexed="64"/>
            <rFont val="Tahoma"/>
            <family val="2"/>
          </rPr>
          <t xml:space="preserve">
</t>
        </r>
        <r>
          <rPr>
            <sz val="9"/>
            <color indexed="64"/>
            <rFont val="돋움"/>
            <family val="3"/>
            <charset val="129"/>
          </rPr>
          <t>지출내역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원아수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입력하면</t>
        </r>
        <r>
          <rPr>
            <sz val="9"/>
            <color indexed="64"/>
            <rFont val="Tahoma"/>
            <family val="2"/>
          </rPr>
          <t xml:space="preserve"> </t>
        </r>
        <r>
          <rPr>
            <sz val="9"/>
            <color indexed="64"/>
            <rFont val="돋움"/>
            <family val="3"/>
            <charset val="129"/>
          </rPr>
          <t>자동입력됨</t>
        </r>
      </text>
    </comment>
    <comment ref="B6" authorId="0" shapeId="0">
      <text>
        <r>
          <rPr>
            <b/>
            <sz val="9"/>
            <color indexed="64"/>
            <rFont val="돋움"/>
            <family val="3"/>
            <charset val="129"/>
          </rPr>
          <t>수식되어있음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입력하지</t>
        </r>
        <r>
          <rPr>
            <b/>
            <sz val="9"/>
            <color indexed="64"/>
            <rFont val="Tahoma"/>
            <family val="2"/>
          </rPr>
          <t xml:space="preserve"> </t>
        </r>
        <r>
          <rPr>
            <b/>
            <sz val="9"/>
            <color indexed="64"/>
            <rFont val="돋움"/>
            <family val="3"/>
            <charset val="129"/>
          </rPr>
          <t>말것</t>
        </r>
      </text>
    </comment>
  </commentList>
</comments>
</file>

<file path=xl/sharedStrings.xml><?xml version="1.0" encoding="utf-8"?>
<sst xmlns="http://schemas.openxmlformats.org/spreadsheetml/2006/main" count="744" uniqueCount="112">
  <si>
    <t>*인솔교사- 학교비 여비교통비</t>
  </si>
  <si>
    <t>지    출    액</t>
  </si>
  <si>
    <t>차량비
(지원금원아)</t>
  </si>
  <si>
    <t xml:space="preserve">   ▣ 재적 </t>
  </si>
  <si>
    <t>입장료
(지원금원아)</t>
  </si>
  <si>
    <t>(금액단위 : 원)</t>
  </si>
  <si>
    <t xml:space="preserve">  지원금 원아</t>
  </si>
  <si>
    <t>1. 기    간 : 2018.  4. 27.(1일)</t>
  </si>
  <si>
    <t>1. 기    간 : 2018.  5. 17.(1일)</t>
  </si>
  <si>
    <t>*</t>
  </si>
  <si>
    <t>비고</t>
  </si>
  <si>
    <t>환불</t>
  </si>
  <si>
    <t>식비</t>
  </si>
  <si>
    <t>차량비</t>
  </si>
  <si>
    <t>=</t>
  </si>
  <si>
    <t>입장료</t>
  </si>
  <si>
    <t>잔액</t>
  </si>
  <si>
    <t>)</t>
  </si>
  <si>
    <t>일비</t>
  </si>
  <si>
    <t>불참</t>
  </si>
  <si>
    <t>징수액</t>
  </si>
  <si>
    <t>구분</t>
  </si>
  <si>
    <t>인원</t>
  </si>
  <si>
    <t>4. 인솔교사 : 18명</t>
  </si>
  <si>
    <t>4. 인솔교사 : 9명</t>
  </si>
  <si>
    <t xml:space="preserve">   ▣ 재적 세부현황</t>
  </si>
  <si>
    <t xml:space="preserve"> 차량비
(지원금원아)</t>
  </si>
  <si>
    <t>*학생- 수익자부담경비</t>
  </si>
  <si>
    <t xml:space="preserve">3. 학생참가인원:   </t>
  </si>
  <si>
    <t>정규원아</t>
  </si>
  <si>
    <t>수  입  액</t>
  </si>
  <si>
    <t>지 출 내 역</t>
  </si>
  <si>
    <t>6. 선정방식</t>
  </si>
  <si>
    <t xml:space="preserve">(정규원아 </t>
  </si>
  <si>
    <t>금액(인)</t>
  </si>
  <si>
    <t xml:space="preserve">   ▣ 불참</t>
  </si>
  <si>
    <t>/지원금원아</t>
  </si>
  <si>
    <t>교  사</t>
  </si>
  <si>
    <t>소  계</t>
  </si>
  <si>
    <t>7. 정산내역</t>
  </si>
  <si>
    <t>입장료(원아)</t>
  </si>
  <si>
    <t>금  액</t>
  </si>
  <si>
    <t>(정규원아</t>
  </si>
  <si>
    <t>차량비(원아)</t>
  </si>
  <si>
    <t>총  계</t>
  </si>
  <si>
    <t>항   목</t>
  </si>
  <si>
    <t>5. 수행업체 : (유)명성고속관광 - 5대</t>
  </si>
  <si>
    <t xml:space="preserve">   - (유)명성고속관광 : S2B전자계약</t>
  </si>
  <si>
    <t>2. 장    소 : 광양시 백운산 휴양림</t>
  </si>
  <si>
    <t>2. 장    소 : 광양시 와인동굴</t>
  </si>
  <si>
    <t>5. 수행업체 : (유)명성고속관광 -2대</t>
  </si>
  <si>
    <t>2018학년도 4월 현장체험학습비 정산서</t>
  </si>
  <si>
    <t>2018학년도 5월 현장체험학습비 정산서</t>
  </si>
  <si>
    <t>2018학년도 6월 현장체험학습비 정산서</t>
    <phoneticPr fontId="15" type="noConversion"/>
  </si>
  <si>
    <t>1. 기    간 : 2018.  6. 12.(1일)</t>
    <phoneticPr fontId="15" type="noConversion"/>
  </si>
  <si>
    <t>5. 수행업체 : ㈜태양관광여행사 -3대</t>
    <phoneticPr fontId="15" type="noConversion"/>
  </si>
  <si>
    <t xml:space="preserve">   - ㈜태양관광여행사 : S2B전자계약</t>
    <phoneticPr fontId="15" type="noConversion"/>
  </si>
  <si>
    <t>2. 장    소 : 순천 그림책도서관</t>
    <phoneticPr fontId="15" type="noConversion"/>
  </si>
  <si>
    <t>2018학년도 7월 현장체험학습비 정산서</t>
    <phoneticPr fontId="15" type="noConversion"/>
  </si>
  <si>
    <t>2. 장    소 : 여수시 아쿠아플라넷</t>
    <phoneticPr fontId="15" type="noConversion"/>
  </si>
  <si>
    <t>1. 기    간 : 2018. 7. 13.(1일)</t>
    <phoneticPr fontId="15" type="noConversion"/>
  </si>
  <si>
    <t>점심 (원아)</t>
    <phoneticPr fontId="15" type="noConversion"/>
  </si>
  <si>
    <t>점심 
(지원금원아)</t>
    <phoneticPr fontId="15" type="noConversion"/>
  </si>
  <si>
    <t>4. 인솔교사 : 18명</t>
    <phoneticPr fontId="15" type="noConversion"/>
  </si>
  <si>
    <t>5. 수행업체 : (주)태양관광여행사 -5대</t>
    <phoneticPr fontId="15" type="noConversion"/>
  </si>
  <si>
    <t>입장료
(지원금원아-수익자부담)</t>
    <phoneticPr fontId="15" type="noConversion"/>
  </si>
  <si>
    <t>점심 
(지원금원아-수익자부담)</t>
    <phoneticPr fontId="15" type="noConversion"/>
  </si>
  <si>
    <t xml:space="preserve">   - ㈜태양관광여행사: S2B전자계약</t>
    <phoneticPr fontId="15" type="noConversion"/>
  </si>
  <si>
    <t>1. 기    간 : 2018.  7. 17.(1일)</t>
    <phoneticPr fontId="15" type="noConversion"/>
  </si>
  <si>
    <t>5. 수행업체 : ㈜태양관광여행사 -2대</t>
    <phoneticPr fontId="15" type="noConversion"/>
  </si>
  <si>
    <t>1. 기    간 : 2018.  5. 18.(1일)</t>
  </si>
  <si>
    <t>5. 수행업체 : (유)명성고속관광 -3대</t>
  </si>
  <si>
    <t>차량비(지원금원아)</t>
    <phoneticPr fontId="15" type="noConversion"/>
  </si>
  <si>
    <t>입장료(지원금원아)</t>
    <phoneticPr fontId="15" type="noConversion"/>
  </si>
  <si>
    <t>퇴원 원아 환불</t>
    <phoneticPr fontId="15" type="noConversion"/>
  </si>
  <si>
    <t>퇴원원아 환불(임지원)
7세반 환불시 처리-6월</t>
    <phoneticPr fontId="15" type="noConversion"/>
  </si>
  <si>
    <t>1. 기    간 : 2018. 8. 28.(1일)</t>
    <phoneticPr fontId="15" type="noConversion"/>
  </si>
  <si>
    <t>2. 장    소 : 순천유아교육진흥원</t>
    <phoneticPr fontId="15" type="noConversion"/>
  </si>
  <si>
    <t>2018학년도 8월 현장체험학습비 정산서</t>
    <phoneticPr fontId="15" type="noConversion"/>
  </si>
  <si>
    <t xml:space="preserve">퇴원원아 </t>
    <phoneticPr fontId="15" type="noConversion"/>
  </si>
  <si>
    <t xml:space="preserve">   ▣ 제적 (계획)인원 </t>
    <phoneticPr fontId="15" type="noConversion"/>
  </si>
  <si>
    <t>8.14 퇴원원아 1명 점심 2,500원 환불</t>
    <phoneticPr fontId="15" type="noConversion"/>
  </si>
  <si>
    <t xml:space="preserve">퇴원원아 차량비 환불 </t>
    <phoneticPr fontId="15" type="noConversion"/>
  </si>
  <si>
    <t>8.14 퇴원원아 1명 차량 4,250원 환불</t>
    <phoneticPr fontId="15" type="noConversion"/>
  </si>
  <si>
    <t>퇴원원아 점심 환불</t>
    <phoneticPr fontId="15" type="noConversion"/>
  </si>
  <si>
    <t>지원금 원아 불참 환불없음</t>
    <phoneticPr fontId="15" type="noConversion"/>
  </si>
  <si>
    <t>유아교육진흥원 점심 선지급에 따른 환불 불가</t>
    <phoneticPr fontId="15" type="noConversion"/>
  </si>
  <si>
    <t>지원금 원아 불참 환불안됨
(유아교육진흥원 점심 선지급에 따른 환불 불가)</t>
    <phoneticPr fontId="15" type="noConversion"/>
  </si>
  <si>
    <t>2018학년도 10월 현장체험학습비 정산서</t>
    <phoneticPr fontId="15" type="noConversion"/>
  </si>
  <si>
    <t>1. 기    간 : 2018. 10. 18.(1일)</t>
    <phoneticPr fontId="15" type="noConversion"/>
  </si>
  <si>
    <t>(정규원아</t>
    <phoneticPr fontId="15" type="noConversion"/>
  </si>
  <si>
    <t>4. 인솔교사 : 9명</t>
    <phoneticPr fontId="15" type="noConversion"/>
  </si>
  <si>
    <t>입장료</t>
    <phoneticPr fontId="15" type="noConversion"/>
  </si>
  <si>
    <t>=</t>
    <phoneticPr fontId="15" type="noConversion"/>
  </si>
  <si>
    <t>5. 수행업체 : (주)태양관광여행사 -2대</t>
    <phoneticPr fontId="15" type="noConversion"/>
  </si>
  <si>
    <t>2. 장    소 : 경남 하동 최참판댁</t>
    <phoneticPr fontId="15" type="noConversion"/>
  </si>
  <si>
    <t>1. 기    간 : 2018. 10. 19.(1일)</t>
    <phoneticPr fontId="15" type="noConversion"/>
  </si>
  <si>
    <t>5. 수행업체 : (주)태양관광여행사 -3대</t>
    <phoneticPr fontId="15" type="noConversion"/>
  </si>
  <si>
    <t>2018학년도 11월 현장체험학습비 정산서</t>
    <phoneticPr fontId="15" type="noConversion"/>
  </si>
  <si>
    <t>1. 기    간 : 2018. 11. 2.(1일)</t>
    <phoneticPr fontId="15" type="noConversion"/>
  </si>
  <si>
    <t>2. 장    소 : 순천만 국가정원</t>
    <phoneticPr fontId="15" type="noConversion"/>
  </si>
  <si>
    <t>점심(원아)</t>
    <phoneticPr fontId="15" type="noConversion"/>
  </si>
  <si>
    <t>차량비(지원금 원아)</t>
    <phoneticPr fontId="15" type="noConversion"/>
  </si>
  <si>
    <t>점심(지원금 원아)</t>
    <phoneticPr fontId="15" type="noConversion"/>
  </si>
  <si>
    <t>차량비(지원금 원아)</t>
    <phoneticPr fontId="15" type="noConversion"/>
  </si>
  <si>
    <t>점심(지원금 원아)</t>
    <phoneticPr fontId="15" type="noConversion"/>
  </si>
  <si>
    <t>식비</t>
    <phoneticPr fontId="15" type="noConversion"/>
  </si>
  <si>
    <t>4. 인솔교사 : 18명</t>
    <phoneticPr fontId="15" type="noConversion"/>
  </si>
  <si>
    <t xml:space="preserve">   ▣ 재적 (계획)인원 </t>
    <phoneticPr fontId="15" type="noConversion"/>
  </si>
  <si>
    <t>2018학년도 12월 현장체험학습비 정산서</t>
    <phoneticPr fontId="15" type="noConversion"/>
  </si>
  <si>
    <t>1. 기    간 : 2018. 12. 14.(1일)</t>
    <phoneticPr fontId="15" type="noConversion"/>
  </si>
  <si>
    <t>유아교육진흥원 점심 선지급에 따른 환불 불가</t>
    <phoneticPr fontId="1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</si>
</sst>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176" formatCode="#,##0&quot;명&quot;"/>
    <numFmt numFmtId="177" formatCode="#,##0&quot;원&quot;"/>
    <numFmt numFmtId="178" formatCode="#,##0_ "/>
  </numFmts>
  <fonts count="19">
    <font>
      <sz val="10"/>
      <color rgb="FF000000"/>
      <name val="굴림"/>
    </font>
    <font>
      <sz val="11"/>
      <color rgb="FF000000"/>
      <name val="돋움"/>
      <family val="3"/>
      <charset val="129"/>
    </font>
    <font>
      <sz val="10"/>
      <color rgb="FF000000"/>
      <name val="HY강M"/>
      <family val="3"/>
      <charset val="129"/>
    </font>
    <font>
      <sz val="10"/>
      <color rgb="FF000000"/>
      <name val="바탕체"/>
      <family val="1"/>
      <charset val="129"/>
    </font>
    <font>
      <sz val="11"/>
      <color rgb="FF000000"/>
      <name val="바탕체"/>
      <family val="1"/>
      <charset val="129"/>
    </font>
    <font>
      <b/>
      <sz val="11"/>
      <color rgb="FF000000"/>
      <name val="바탕체"/>
      <family val="1"/>
      <charset val="129"/>
    </font>
    <font>
      <sz val="9"/>
      <color rgb="FF000000"/>
      <name val="굴림"/>
      <family val="3"/>
      <charset val="129"/>
    </font>
    <font>
      <sz val="9"/>
      <color rgb="FF000000"/>
      <name val="바탕체"/>
      <family val="1"/>
      <charset val="129"/>
    </font>
    <font>
      <sz val="9"/>
      <color rgb="FF000000"/>
      <name val="HY강M"/>
      <family val="3"/>
      <charset val="129"/>
    </font>
    <font>
      <b/>
      <sz val="9"/>
      <color rgb="FF000000"/>
      <name val="바탕체"/>
      <family val="1"/>
      <charset val="129"/>
    </font>
    <font>
      <b/>
      <u/>
      <sz val="24"/>
      <color rgb="FF000000"/>
      <name val="HY강M"/>
      <family val="3"/>
      <charset val="129"/>
    </font>
    <font>
      <b/>
      <sz val="9"/>
      <color indexed="64"/>
      <name val="Tahoma"/>
      <family val="2"/>
    </font>
    <font>
      <sz val="9"/>
      <color indexed="64"/>
      <name val="Tahoma"/>
      <family val="2"/>
    </font>
    <font>
      <sz val="9"/>
      <color indexed="64"/>
      <name val="돋움"/>
      <family val="3"/>
      <charset val="129"/>
    </font>
    <font>
      <b/>
      <sz val="9"/>
      <color indexed="64"/>
      <name val="돋움"/>
      <family val="3"/>
      <charset val="129"/>
    </font>
    <font>
      <sz val="8"/>
      <name val="돋움"/>
      <family val="3"/>
      <charset val="129"/>
    </font>
    <font>
      <b/>
      <u/>
      <sz val="24"/>
      <color rgb="FF000000"/>
      <name val="HY강M"/>
      <family val="1"/>
      <charset val="129"/>
    </font>
    <font>
      <sz val="10"/>
      <color rgb="FF000000"/>
      <name val="HY강M"/>
      <family val="1"/>
      <charset val="129"/>
    </font>
    <font>
      <sz val="9"/>
      <color rgb="FF000000"/>
      <name val="HY강M"/>
      <family val="1"/>
      <charset val="129"/>
    </font>
  </fonts>
  <fills count="4">
    <fill>
      <patternFill patternType="none"/>
    </fill>
    <fill>
      <patternFill patternType="gray125"/>
    </fill>
    <fill>
      <patternFill patternType="solid">
        <fgColor rgb="FFCCFFFF"/>
        <bgColor auto="1"/>
      </patternFill>
    </fill>
    <fill>
      <patternFill patternType="solid">
        <fgColor theme="0"/>
        <bgColor rgb="FFFFFFFF"/>
      </patternFill>
    </fill>
  </fills>
  <borders count="5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41" fontId="1" fillId="0" borderId="0">
      <alignment vertical="center"/>
    </xf>
  </cellStyleXfs>
  <cellXfs count="338">
    <xf numFmtId="0" fontId="0" fillId="0" borderId="0" xfId="0" applyNumberFormat="1">
      <alignment vertical="center"/>
    </xf>
    <xf numFmtId="0" fontId="2" fillId="0" borderId="0" xfId="1" applyNumberFormat="1" applyFont="1">
      <alignment vertical="center"/>
    </xf>
    <xf numFmtId="3" fontId="2" fillId="0" borderId="0" xfId="1" applyNumberFormat="1" applyFont="1" applyAlignment="1">
      <alignment horizontal="right" vertical="center"/>
    </xf>
    <xf numFmtId="3" fontId="2" fillId="0" borderId="0" xfId="1" applyNumberFormat="1" applyFont="1">
      <alignment vertical="center"/>
    </xf>
    <xf numFmtId="0" fontId="3" fillId="0" borderId="0" xfId="1" applyNumberFormat="1" applyFont="1">
      <alignment vertical="center"/>
    </xf>
    <xf numFmtId="3" fontId="3" fillId="0" borderId="0" xfId="1" applyNumberFormat="1" applyFont="1" applyAlignment="1">
      <alignment horizontal="right" vertical="center"/>
    </xf>
    <xf numFmtId="3" fontId="3" fillId="0" borderId="0" xfId="1" applyNumberFormat="1" applyFont="1">
      <alignment vertical="center"/>
    </xf>
    <xf numFmtId="3" fontId="3" fillId="2" borderId="1" xfId="2" applyNumberFormat="1" applyFont="1" applyFill="1" applyBorder="1" applyAlignment="1">
      <alignment horizontal="right" vertical="center"/>
    </xf>
    <xf numFmtId="3" fontId="3" fillId="2" borderId="1" xfId="2" applyNumberFormat="1" applyFont="1" applyFill="1" applyBorder="1" applyAlignment="1">
      <alignment vertical="center"/>
    </xf>
    <xf numFmtId="3" fontId="3" fillId="2" borderId="2" xfId="2" applyNumberFormat="1" applyFont="1" applyFill="1" applyBorder="1" applyAlignment="1">
      <alignment horizontal="center" vertical="center"/>
    </xf>
    <xf numFmtId="41" fontId="3" fillId="0" borderId="3" xfId="2" applyNumberFormat="1" applyFont="1" applyBorder="1" applyAlignment="1">
      <alignment horizontal="right" vertical="center"/>
    </xf>
    <xf numFmtId="41" fontId="3" fillId="0" borderId="4" xfId="2" applyNumberFormat="1" applyFont="1" applyBorder="1" applyAlignment="1">
      <alignment horizontal="center" vertical="center"/>
    </xf>
    <xf numFmtId="41" fontId="3" fillId="0" borderId="0" xfId="2" applyNumberFormat="1" applyFont="1">
      <alignment vertical="center"/>
    </xf>
    <xf numFmtId="41" fontId="3" fillId="0" borderId="0" xfId="2" applyNumberFormat="1" applyFont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6" xfId="2" applyNumberFormat="1" applyFont="1" applyBorder="1" applyAlignment="1">
      <alignment horizontal="center" vertical="center"/>
    </xf>
    <xf numFmtId="0" fontId="3" fillId="0" borderId="0" xfId="1" applyNumberFormat="1" applyFont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/>
    </xf>
    <xf numFmtId="0" fontId="3" fillId="2" borderId="7" xfId="1" applyNumberFormat="1" applyFont="1" applyFill="1" applyBorder="1" applyAlignment="1">
      <alignment horizontal="center" vertical="center" wrapText="1"/>
    </xf>
    <xf numFmtId="0" fontId="4" fillId="0" borderId="0" xfId="1" applyNumberFormat="1" applyFont="1">
      <alignment vertical="center"/>
    </xf>
    <xf numFmtId="3" fontId="4" fillId="0" borderId="0" xfId="1" applyNumberFormat="1" applyFont="1" applyAlignment="1">
      <alignment horizontal="right" vertical="center"/>
    </xf>
    <xf numFmtId="3" fontId="4" fillId="0" borderId="0" xfId="1" applyNumberFormat="1" applyFont="1">
      <alignment vertical="center"/>
    </xf>
    <xf numFmtId="0" fontId="5" fillId="0" borderId="0" xfId="1" applyNumberFormat="1" applyFont="1">
      <alignment vertical="center"/>
    </xf>
    <xf numFmtId="3" fontId="4" fillId="0" borderId="0" xfId="1" applyNumberFormat="1" applyFont="1" applyBorder="1">
      <alignment vertical="center"/>
    </xf>
    <xf numFmtId="0" fontId="4" fillId="0" borderId="0" xfId="1" applyNumberFormat="1" applyFont="1" applyBorder="1">
      <alignment vertical="center"/>
    </xf>
    <xf numFmtId="0" fontId="0" fillId="0" borderId="0" xfId="1" applyNumberFormat="1" applyFont="1">
      <alignment vertical="center"/>
    </xf>
    <xf numFmtId="3" fontId="0" fillId="0" borderId="0" xfId="1" applyNumberFormat="1" applyFont="1" applyAlignment="1">
      <alignment horizontal="right" vertical="center"/>
    </xf>
    <xf numFmtId="3" fontId="0" fillId="0" borderId="0" xfId="1" applyNumberFormat="1" applyFont="1">
      <alignment vertical="center"/>
    </xf>
    <xf numFmtId="0" fontId="3" fillId="2" borderId="8" xfId="1" applyNumberFormat="1" applyFont="1" applyFill="1" applyBorder="1" applyAlignment="1">
      <alignment horizontal="center" vertical="center"/>
    </xf>
    <xf numFmtId="41" fontId="3" fillId="0" borderId="9" xfId="2" quotePrefix="1" applyNumberFormat="1" applyFont="1" applyBorder="1" applyAlignment="1">
      <alignment vertical="center"/>
    </xf>
    <xf numFmtId="41" fontId="3" fillId="0" borderId="5" xfId="2" applyNumberFormat="1" applyFont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right" vertical="center"/>
    </xf>
    <xf numFmtId="41" fontId="3" fillId="0" borderId="5" xfId="2" applyNumberFormat="1" applyFont="1" applyBorder="1" applyAlignment="1">
      <alignment horizontal="right" vertical="center"/>
    </xf>
    <xf numFmtId="41" fontId="3" fillId="0" borderId="11" xfId="2" applyNumberFormat="1" applyFont="1" applyBorder="1" applyAlignment="1">
      <alignment vertical="center"/>
    </xf>
    <xf numFmtId="41" fontId="3" fillId="0" borderId="0" xfId="2" applyNumberFormat="1" applyFont="1" applyBorder="1" applyAlignment="1">
      <alignment vertical="center"/>
    </xf>
    <xf numFmtId="41" fontId="3" fillId="0" borderId="12" xfId="2" quotePrefix="1" applyNumberFormat="1" applyFont="1" applyBorder="1" applyAlignment="1">
      <alignment vertical="center"/>
    </xf>
    <xf numFmtId="41" fontId="3" fillId="0" borderId="13" xfId="2" applyNumberFormat="1" applyFont="1" applyBorder="1" applyAlignment="1">
      <alignment vertical="center"/>
    </xf>
    <xf numFmtId="41" fontId="3" fillId="0" borderId="14" xfId="2" applyNumberFormat="1" applyFont="1" applyBorder="1" applyAlignment="1">
      <alignment horizontal="center" vertical="center"/>
    </xf>
    <xf numFmtId="41" fontId="3" fillId="0" borderId="14" xfId="2" applyNumberFormat="1" applyFont="1" applyBorder="1" applyAlignment="1">
      <alignment vertical="center"/>
    </xf>
    <xf numFmtId="41" fontId="3" fillId="0" borderId="15" xfId="2" applyNumberFormat="1" applyFont="1" applyBorder="1" applyAlignment="1">
      <alignment vertical="center"/>
    </xf>
    <xf numFmtId="41" fontId="3" fillId="0" borderId="16" xfId="2" quotePrefix="1" applyNumberFormat="1" applyFont="1" applyBorder="1" applyAlignment="1">
      <alignment vertical="center"/>
    </xf>
    <xf numFmtId="3" fontId="3" fillId="2" borderId="17" xfId="2" quotePrefix="1" applyNumberFormat="1" applyFont="1" applyFill="1" applyBorder="1" applyAlignment="1">
      <alignment horizontal="center" vertical="center"/>
    </xf>
    <xf numFmtId="3" fontId="6" fillId="0" borderId="0" xfId="1" applyNumberFormat="1" applyFont="1">
      <alignment vertical="center"/>
    </xf>
    <xf numFmtId="0" fontId="6" fillId="0" borderId="0" xfId="1" applyNumberFormat="1" applyFont="1">
      <alignment vertical="center"/>
    </xf>
    <xf numFmtId="3" fontId="7" fillId="0" borderId="0" xfId="1" applyNumberFormat="1" applyFont="1" applyBorder="1">
      <alignment vertical="center"/>
    </xf>
    <xf numFmtId="0" fontId="7" fillId="0" borderId="0" xfId="1" applyNumberFormat="1" applyFont="1">
      <alignment vertical="center"/>
    </xf>
    <xf numFmtId="3" fontId="7" fillId="0" borderId="0" xfId="1" applyNumberFormat="1" applyFont="1">
      <alignment vertical="center"/>
    </xf>
    <xf numFmtId="3" fontId="7" fillId="0" borderId="0" xfId="1" applyNumberFormat="1" applyFont="1" applyAlignment="1">
      <alignment horizontal="right" vertical="center"/>
    </xf>
    <xf numFmtId="41" fontId="7" fillId="0" borderId="18" xfId="2" applyNumberFormat="1" applyFont="1" applyBorder="1" applyAlignment="1">
      <alignment horizontal="right" vertical="center"/>
    </xf>
    <xf numFmtId="41" fontId="7" fillId="0" borderId="0" xfId="2" applyNumberFormat="1" applyFont="1" applyBorder="1" applyAlignment="1">
      <alignment horizontal="right" vertical="center"/>
    </xf>
    <xf numFmtId="3" fontId="7" fillId="2" borderId="19" xfId="2" applyNumberFormat="1" applyFont="1" applyFill="1" applyBorder="1" applyAlignment="1">
      <alignment horizontal="right" vertical="center"/>
    </xf>
    <xf numFmtId="3" fontId="7" fillId="2" borderId="17" xfId="2" applyNumberFormat="1" applyFont="1" applyFill="1" applyBorder="1" applyAlignment="1">
      <alignment horizontal="right" vertical="center"/>
    </xf>
    <xf numFmtId="3" fontId="7" fillId="2" borderId="20" xfId="1" applyNumberFormat="1" applyFont="1" applyFill="1" applyBorder="1" applyAlignment="1">
      <alignment horizontal="center" vertical="center"/>
    </xf>
    <xf numFmtId="41" fontId="7" fillId="0" borderId="21" xfId="2" applyNumberFormat="1" applyFont="1" applyBorder="1" applyAlignment="1">
      <alignment horizontal="right" vertical="center"/>
    </xf>
    <xf numFmtId="41" fontId="7" fillId="0" borderId="11" xfId="2" applyNumberFormat="1" applyFont="1" applyBorder="1" applyAlignment="1">
      <alignment horizontal="right" vertical="center"/>
    </xf>
    <xf numFmtId="41" fontId="7" fillId="0" borderId="22" xfId="2" applyNumberFormat="1" applyFont="1" applyBorder="1" applyAlignment="1">
      <alignment horizontal="center" vertical="center" wrapText="1"/>
    </xf>
    <xf numFmtId="41" fontId="7" fillId="0" borderId="23" xfId="2" applyNumberFormat="1" applyFont="1" applyBorder="1" applyAlignment="1">
      <alignment horizontal="center" vertical="center" wrapText="1"/>
    </xf>
    <xf numFmtId="3" fontId="8" fillId="0" borderId="0" xfId="1" applyNumberFormat="1" applyFont="1">
      <alignment vertical="center"/>
    </xf>
    <xf numFmtId="0" fontId="8" fillId="0" borderId="0" xfId="1" applyNumberFormat="1" applyFont="1">
      <alignment vertical="center"/>
    </xf>
    <xf numFmtId="177" fontId="3" fillId="0" borderId="24" xfId="2" applyNumberFormat="1" applyFont="1" applyBorder="1" applyAlignment="1">
      <alignment horizontal="right" vertical="center"/>
    </xf>
    <xf numFmtId="177" fontId="3" fillId="0" borderId="21" xfId="2" applyNumberFormat="1" applyFont="1" applyBorder="1" applyAlignment="1">
      <alignment vertical="center"/>
    </xf>
    <xf numFmtId="177" fontId="3" fillId="0" borderId="18" xfId="2" applyNumberFormat="1" applyFont="1" applyBorder="1" applyAlignment="1">
      <alignment vertical="center"/>
    </xf>
    <xf numFmtId="176" fontId="3" fillId="0" borderId="15" xfId="2" applyNumberFormat="1" applyFont="1" applyBorder="1" applyAlignment="1">
      <alignment vertical="center" shrinkToFit="1"/>
    </xf>
    <xf numFmtId="176" fontId="3" fillId="0" borderId="11" xfId="2" applyNumberFormat="1" applyFont="1" applyBorder="1" applyAlignment="1">
      <alignment vertical="center"/>
    </xf>
    <xf numFmtId="176" fontId="3" fillId="0" borderId="0" xfId="2" applyNumberFormat="1" applyFont="1" applyBorder="1" applyAlignment="1">
      <alignment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7" fillId="0" borderId="24" xfId="2" applyNumberFormat="1" applyFont="1" applyBorder="1" applyAlignment="1">
      <alignment horizontal="right" vertical="center" shrinkToFit="1"/>
    </xf>
    <xf numFmtId="177" fontId="7" fillId="0" borderId="15" xfId="2" applyNumberFormat="1" applyFont="1" applyBorder="1" applyAlignment="1">
      <alignment horizontal="right" vertical="center" shrinkToFit="1"/>
    </xf>
    <xf numFmtId="41" fontId="7" fillId="0" borderId="15" xfId="2" applyNumberFormat="1" applyFont="1" applyBorder="1" applyAlignment="1">
      <alignment horizontal="right" vertical="center" shrinkToFit="1"/>
    </xf>
    <xf numFmtId="176" fontId="7" fillId="0" borderId="15" xfId="2" applyNumberFormat="1" applyFont="1" applyBorder="1" applyAlignment="1">
      <alignment horizontal="right" vertical="center" shrinkToFit="1"/>
    </xf>
    <xf numFmtId="176" fontId="7" fillId="0" borderId="15" xfId="2" quotePrefix="1" applyNumberFormat="1" applyFont="1" applyBorder="1" applyAlignment="1">
      <alignment horizontal="right" vertical="center" shrinkToFit="1"/>
    </xf>
    <xf numFmtId="177" fontId="7" fillId="0" borderId="25" xfId="2" applyNumberFormat="1" applyFont="1" applyBorder="1" applyAlignment="1">
      <alignment horizontal="left" vertical="center" shrinkToFit="1"/>
    </xf>
    <xf numFmtId="176" fontId="5" fillId="0" borderId="0" xfId="1" applyNumberFormat="1" applyFont="1" applyAlignment="1">
      <alignment horizontal="left" vertical="center"/>
    </xf>
    <xf numFmtId="0" fontId="4" fillId="0" borderId="0" xfId="1" applyNumberFormat="1" applyFont="1" applyAlignment="1">
      <alignment vertical="center"/>
    </xf>
    <xf numFmtId="41" fontId="3" fillId="0" borderId="26" xfId="2" applyNumberFormat="1" applyFont="1" applyBorder="1" applyAlignment="1">
      <alignment horizontal="center" vertical="center"/>
    </xf>
    <xf numFmtId="41" fontId="3" fillId="0" borderId="26" xfId="2" applyNumberFormat="1" applyFont="1" applyBorder="1" applyAlignment="1">
      <alignment vertical="center"/>
    </xf>
    <xf numFmtId="177" fontId="3" fillId="0" borderId="27" xfId="2" applyNumberFormat="1" applyFont="1" applyBorder="1" applyAlignment="1">
      <alignment horizontal="right" vertical="center"/>
    </xf>
    <xf numFmtId="41" fontId="3" fillId="0" borderId="28" xfId="2" applyNumberFormat="1" applyFont="1" applyBorder="1" applyAlignment="1">
      <alignment vertical="center"/>
    </xf>
    <xf numFmtId="176" fontId="3" fillId="0" borderId="28" xfId="2" applyNumberFormat="1" applyFont="1" applyBorder="1" applyAlignment="1">
      <alignment vertical="center" shrinkToFit="1"/>
    </xf>
    <xf numFmtId="41" fontId="3" fillId="0" borderId="26" xfId="2" quotePrefix="1" applyNumberFormat="1" applyFont="1" applyBorder="1" applyAlignment="1">
      <alignment vertical="center"/>
    </xf>
    <xf numFmtId="41" fontId="7" fillId="0" borderId="29" xfId="2" applyNumberFormat="1" applyFont="1" applyBorder="1" applyAlignment="1">
      <alignment horizontal="right" vertical="center" shrinkToFit="1"/>
    </xf>
    <xf numFmtId="177" fontId="7" fillId="0" borderId="30" xfId="2" applyNumberFormat="1" applyFont="1" applyBorder="1" applyAlignment="1">
      <alignment horizontal="right" vertical="center" shrinkToFit="1"/>
    </xf>
    <xf numFmtId="176" fontId="7" fillId="0" borderId="30" xfId="2" quotePrefix="1" applyNumberFormat="1" applyFont="1" applyBorder="1" applyAlignment="1">
      <alignment horizontal="right" vertical="center" shrinkToFit="1"/>
    </xf>
    <xf numFmtId="177" fontId="7" fillId="0" borderId="31" xfId="2" applyNumberFormat="1" applyFont="1" applyBorder="1" applyAlignment="1">
      <alignment horizontal="left" vertical="center" shrinkToFit="1"/>
    </xf>
    <xf numFmtId="0" fontId="5" fillId="0" borderId="0" xfId="1" applyNumberFormat="1" applyFont="1" applyAlignment="1">
      <alignment horizontal="center" vertical="center"/>
    </xf>
    <xf numFmtId="0" fontId="5" fillId="0" borderId="0" xfId="1" quotePrefix="1" applyNumberFormat="1" applyFont="1">
      <alignment vertical="center"/>
    </xf>
    <xf numFmtId="0" fontId="5" fillId="0" borderId="0" xfId="1" quotePrefix="1" applyNumberFormat="1" applyFont="1" applyAlignment="1">
      <alignment horizontal="left" vertical="center"/>
    </xf>
    <xf numFmtId="0" fontId="5" fillId="0" borderId="0" xfId="1" applyNumberFormat="1" applyFont="1" applyAlignment="1">
      <alignment vertical="center"/>
    </xf>
    <xf numFmtId="176" fontId="3" fillId="2" borderId="10" xfId="2" applyNumberFormat="1" applyFont="1" applyFill="1" applyBorder="1" applyAlignment="1">
      <alignment horizontal="right" vertical="center"/>
    </xf>
    <xf numFmtId="41" fontId="3" fillId="0" borderId="32" xfId="2" applyNumberFormat="1" applyFont="1" applyBorder="1" applyAlignment="1">
      <alignment vertical="center" wrapText="1"/>
    </xf>
    <xf numFmtId="3" fontId="3" fillId="2" borderId="17" xfId="2" applyNumberFormat="1" applyFont="1" applyFill="1" applyBorder="1" applyAlignment="1">
      <alignment vertical="center"/>
    </xf>
    <xf numFmtId="0" fontId="5" fillId="0" borderId="0" xfId="1" applyNumberFormat="1" applyFont="1" applyAlignment="1">
      <alignment vertical="center" shrinkToFit="1"/>
    </xf>
    <xf numFmtId="3" fontId="5" fillId="0" borderId="0" xfId="1" applyNumberFormat="1" applyFont="1" applyAlignment="1">
      <alignment horizontal="left" vertical="center"/>
    </xf>
    <xf numFmtId="41" fontId="3" fillId="0" borderId="14" xfId="2" applyNumberFormat="1" applyFont="1" applyBorder="1" applyAlignment="1">
      <alignment horizontal="right" vertical="center" shrinkToFit="1"/>
    </xf>
    <xf numFmtId="41" fontId="3" fillId="0" borderId="33" xfId="2" applyNumberFormat="1" applyFont="1" applyBorder="1" applyAlignment="1">
      <alignment horizontal="right" vertical="center" shrinkToFit="1"/>
    </xf>
    <xf numFmtId="41" fontId="3" fillId="0" borderId="28" xfId="2" applyNumberFormat="1" applyFont="1" applyBorder="1" applyAlignment="1">
      <alignment horizontal="right" vertical="center" shrinkToFit="1"/>
    </xf>
    <xf numFmtId="41" fontId="3" fillId="0" borderId="16" xfId="2" applyNumberFormat="1" applyFont="1" applyBorder="1" applyAlignment="1">
      <alignment horizontal="right" vertical="center" shrinkToFit="1"/>
    </xf>
    <xf numFmtId="41" fontId="3" fillId="0" borderId="26" xfId="2" applyNumberFormat="1" applyFont="1" applyBorder="1" applyAlignment="1">
      <alignment horizontal="right" vertical="center" shrinkToFit="1"/>
    </xf>
    <xf numFmtId="176" fontId="3" fillId="2" borderId="17" xfId="2" applyNumberFormat="1" applyFont="1" applyFill="1" applyBorder="1" applyAlignment="1">
      <alignment horizontal="center" vertical="center" shrinkToFit="1"/>
    </xf>
    <xf numFmtId="41" fontId="7" fillId="0" borderId="30" xfId="2" applyNumberFormat="1" applyFont="1" applyBorder="1" applyAlignment="1">
      <alignment horizontal="right" vertical="center" shrinkToFit="1"/>
    </xf>
    <xf numFmtId="176" fontId="7" fillId="0" borderId="30" xfId="2" applyNumberFormat="1" applyFont="1" applyBorder="1" applyAlignment="1">
      <alignment horizontal="right" vertical="center" shrinkToFit="1"/>
    </xf>
    <xf numFmtId="0" fontId="5" fillId="0" borderId="0" xfId="1" applyNumberFormat="1" applyFont="1" applyAlignment="1">
      <alignment horizontal="left"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41" fontId="3" fillId="0" borderId="34" xfId="2" applyNumberFormat="1" applyFont="1" applyBorder="1" applyAlignment="1">
      <alignment vertical="center"/>
    </xf>
    <xf numFmtId="41" fontId="3" fillId="0" borderId="3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3" fontId="3" fillId="2" borderId="10" xfId="2" applyNumberFormat="1" applyFont="1" applyFill="1" applyBorder="1" applyAlignment="1">
      <alignment horizontal="center" vertical="center"/>
    </xf>
    <xf numFmtId="178" fontId="3" fillId="2" borderId="1" xfId="2" applyNumberFormat="1" applyFont="1" applyFill="1" applyBorder="1" applyAlignment="1" applyProtection="1">
      <alignment horizontal="right" vertical="center"/>
    </xf>
    <xf numFmtId="41" fontId="3" fillId="0" borderId="36" xfId="2" applyNumberFormat="1" applyFont="1" applyFill="1" applyBorder="1" applyAlignment="1" applyProtection="1">
      <alignment vertical="center" wrapText="1"/>
    </xf>
    <xf numFmtId="41" fontId="3" fillId="0" borderId="37" xfId="2" applyNumberFormat="1" applyFont="1" applyFill="1" applyBorder="1" applyAlignment="1" applyProtection="1">
      <alignment vertical="center"/>
    </xf>
    <xf numFmtId="41" fontId="3" fillId="0" borderId="36" xfId="2" applyNumberFormat="1" applyFont="1" applyFill="1" applyBorder="1" applyAlignment="1" applyProtection="1">
      <alignment vertical="center" wrapText="1"/>
    </xf>
    <xf numFmtId="41" fontId="3" fillId="0" borderId="38" xfId="2" applyNumberFormat="1" applyFont="1" applyBorder="1" applyAlignment="1">
      <alignment vertical="center"/>
    </xf>
    <xf numFmtId="41" fontId="3" fillId="0" borderId="39" xfId="2" applyNumberFormat="1" applyFont="1" applyBorder="1" applyAlignment="1">
      <alignment horizontal="center" vertical="center"/>
    </xf>
    <xf numFmtId="41" fontId="3" fillId="0" borderId="39" xfId="2" applyNumberFormat="1" applyFont="1" applyBorder="1" applyAlignment="1">
      <alignment vertical="center"/>
    </xf>
    <xf numFmtId="41" fontId="3" fillId="0" borderId="39" xfId="2" applyNumberFormat="1" applyFont="1" applyBorder="1" applyAlignment="1">
      <alignment horizontal="right" vertical="center" shrinkToFit="1"/>
    </xf>
    <xf numFmtId="177" fontId="3" fillId="0" borderId="29" xfId="2" applyNumberFormat="1" applyFont="1" applyBorder="1" applyAlignment="1">
      <alignment horizontal="right" vertical="center"/>
    </xf>
    <xf numFmtId="41" fontId="3" fillId="0" borderId="30" xfId="2" applyNumberFormat="1" applyFont="1" applyBorder="1" applyAlignment="1">
      <alignment vertical="center"/>
    </xf>
    <xf numFmtId="176" fontId="3" fillId="0" borderId="30" xfId="2" applyNumberFormat="1" applyFont="1" applyBorder="1" applyAlignment="1">
      <alignment vertical="center" shrinkToFit="1"/>
    </xf>
    <xf numFmtId="41" fontId="3" fillId="0" borderId="40" xfId="2" quotePrefix="1" applyNumberFormat="1" applyFont="1" applyBorder="1" applyAlignment="1">
      <alignment vertical="center"/>
    </xf>
    <xf numFmtId="41" fontId="3" fillId="0" borderId="40" xfId="2" applyNumberFormat="1" applyFont="1" applyBorder="1" applyAlignment="1">
      <alignment horizontal="right" vertical="center" shrinkToFit="1"/>
    </xf>
    <xf numFmtId="41" fontId="3" fillId="0" borderId="13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center" vertical="center"/>
    </xf>
    <xf numFmtId="41" fontId="3" fillId="0" borderId="14" xfId="2" applyNumberFormat="1" applyFont="1" applyFill="1" applyBorder="1" applyAlignment="1" applyProtection="1">
      <alignment vertical="center"/>
    </xf>
    <xf numFmtId="41" fontId="3" fillId="0" borderId="14" xfId="2" applyNumberFormat="1" applyFont="1" applyFill="1" applyBorder="1" applyAlignment="1" applyProtection="1">
      <alignment horizontal="right" vertical="center" shrinkToFit="1"/>
    </xf>
    <xf numFmtId="177" fontId="3" fillId="0" borderId="24" xfId="2" applyNumberFormat="1" applyFont="1" applyFill="1" applyBorder="1" applyAlignment="1" applyProtection="1">
      <alignment horizontal="right" vertical="center"/>
    </xf>
    <xf numFmtId="41" fontId="3" fillId="0" borderId="15" xfId="2" applyNumberFormat="1" applyFont="1" applyFill="1" applyBorder="1" applyAlignment="1" applyProtection="1">
      <alignment vertical="center"/>
    </xf>
    <xf numFmtId="176" fontId="3" fillId="0" borderId="15" xfId="2" applyNumberFormat="1" applyFont="1" applyFill="1" applyBorder="1" applyAlignment="1" applyProtection="1">
      <alignment vertical="center" shrinkToFit="1"/>
    </xf>
    <xf numFmtId="41" fontId="3" fillId="0" borderId="16" xfId="2" quotePrefix="1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horizontal="right" vertical="center" shrinkToFit="1"/>
    </xf>
    <xf numFmtId="41" fontId="7" fillId="0" borderId="24" xfId="2" applyNumberFormat="1" applyFont="1" applyFill="1" applyBorder="1" applyAlignment="1" applyProtection="1">
      <alignment horizontal="right" vertical="center" shrinkToFit="1"/>
    </xf>
    <xf numFmtId="177" fontId="7" fillId="0" borderId="15" xfId="2" applyNumberFormat="1" applyFont="1" applyFill="1" applyBorder="1" applyAlignment="1" applyProtection="1">
      <alignment horizontal="right" vertical="center" shrinkToFit="1"/>
    </xf>
    <xf numFmtId="41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applyNumberFormat="1" applyFont="1" applyFill="1" applyBorder="1" applyAlignment="1" applyProtection="1">
      <alignment horizontal="right" vertical="center" shrinkToFit="1"/>
    </xf>
    <xf numFmtId="176" fontId="7" fillId="0" borderId="15" xfId="2" quotePrefix="1" applyNumberFormat="1" applyFont="1" applyFill="1" applyBorder="1" applyAlignment="1" applyProtection="1">
      <alignment horizontal="right" vertical="center" shrinkToFit="1"/>
    </xf>
    <xf numFmtId="177" fontId="7" fillId="0" borderId="25" xfId="2" applyNumberFormat="1" applyFont="1" applyFill="1" applyBorder="1" applyAlignment="1" applyProtection="1">
      <alignment horizontal="left" vertical="center" shrinkToFit="1"/>
    </xf>
    <xf numFmtId="41" fontId="3" fillId="0" borderId="32" xfId="2" applyNumberFormat="1" applyFont="1" applyFill="1" applyBorder="1" applyAlignment="1" applyProtection="1">
      <alignment vertical="center" wrapText="1"/>
    </xf>
    <xf numFmtId="41" fontId="3" fillId="0" borderId="26" xfId="2" applyNumberFormat="1" applyFont="1" applyFill="1" applyBorder="1" applyAlignment="1" applyProtection="1">
      <alignment horizontal="center"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28" xfId="2" applyNumberFormat="1" applyFont="1" applyFill="1" applyBorder="1" applyAlignment="1" applyProtection="1">
      <alignment horizontal="right" vertical="center" shrinkToFit="1"/>
    </xf>
    <xf numFmtId="41" fontId="3" fillId="0" borderId="27" xfId="2" applyNumberFormat="1" applyFont="1" applyFill="1" applyBorder="1" applyAlignment="1" applyProtection="1">
      <alignment vertical="center" wrapText="1"/>
    </xf>
    <xf numFmtId="41" fontId="3" fillId="0" borderId="26" xfId="2" applyNumberFormat="1" applyFont="1" applyFill="1" applyBorder="1" applyAlignment="1" applyProtection="1">
      <alignment vertical="center"/>
    </xf>
    <xf numFmtId="177" fontId="3" fillId="0" borderId="27" xfId="2" applyNumberFormat="1" applyFont="1" applyFill="1" applyBorder="1" applyAlignment="1" applyProtection="1">
      <alignment horizontal="right" vertical="center"/>
    </xf>
    <xf numFmtId="41" fontId="3" fillId="0" borderId="28" xfId="2" applyNumberFormat="1" applyFont="1" applyFill="1" applyBorder="1" applyAlignment="1" applyProtection="1">
      <alignment vertical="center"/>
    </xf>
    <xf numFmtId="176" fontId="3" fillId="0" borderId="28" xfId="2" applyNumberFormat="1" applyFont="1" applyFill="1" applyBorder="1" applyAlignment="1" applyProtection="1">
      <alignment vertical="center" shrinkToFit="1"/>
    </xf>
    <xf numFmtId="41" fontId="3" fillId="0" borderId="26" xfId="2" quotePrefix="1" applyNumberFormat="1" applyFont="1" applyFill="1" applyBorder="1" applyAlignment="1" applyProtection="1">
      <alignment vertical="center"/>
    </xf>
    <xf numFmtId="41" fontId="3" fillId="0" borderId="26" xfId="2" applyNumberFormat="1" applyFont="1" applyFill="1" applyBorder="1" applyAlignment="1" applyProtection="1">
      <alignment horizontal="right" vertical="center" shrinkToFit="1"/>
    </xf>
    <xf numFmtId="41" fontId="3" fillId="0" borderId="33" xfId="2" applyNumberFormat="1" applyFont="1" applyFill="1" applyBorder="1" applyAlignment="1" applyProtection="1">
      <alignment horizontal="right" vertical="center" shrinkToFit="1"/>
    </xf>
    <xf numFmtId="41" fontId="7" fillId="0" borderId="27" xfId="2" applyNumberFormat="1" applyFont="1" applyFill="1" applyBorder="1" applyAlignment="1" applyProtection="1">
      <alignment horizontal="right" vertical="center" shrinkToFit="1"/>
    </xf>
    <xf numFmtId="177" fontId="7" fillId="0" borderId="28" xfId="2" applyNumberFormat="1" applyFont="1" applyFill="1" applyBorder="1" applyAlignment="1" applyProtection="1">
      <alignment horizontal="right" vertical="center" shrinkToFit="1"/>
    </xf>
    <xf numFmtId="41" fontId="7" fillId="0" borderId="28" xfId="2" applyNumberFormat="1" applyFont="1" applyFill="1" applyBorder="1" applyAlignment="1" applyProtection="1">
      <alignment horizontal="right" vertical="center" shrinkToFit="1"/>
    </xf>
    <xf numFmtId="176" fontId="7" fillId="0" borderId="28" xfId="2" applyNumberFormat="1" applyFont="1" applyFill="1" applyBorder="1" applyAlignment="1" applyProtection="1">
      <alignment horizontal="right" vertical="center" shrinkToFit="1"/>
    </xf>
    <xf numFmtId="176" fontId="7" fillId="0" borderId="28" xfId="2" quotePrefix="1" applyNumberFormat="1" applyFont="1" applyFill="1" applyBorder="1" applyAlignment="1" applyProtection="1">
      <alignment horizontal="right" vertical="center" shrinkToFit="1"/>
    </xf>
    <xf numFmtId="177" fontId="7" fillId="0" borderId="41" xfId="2" applyNumberFormat="1" applyFont="1" applyFill="1" applyBorder="1" applyAlignment="1" applyProtection="1">
      <alignment horizontal="left" vertical="center" shrinkToFit="1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40" xfId="2" applyNumberFormat="1" applyFont="1" applyFill="1" applyBorder="1" applyAlignment="1" applyProtection="1">
      <alignment vertical="center"/>
    </xf>
    <xf numFmtId="176" fontId="3" fillId="3" borderId="15" xfId="2" applyNumberFormat="1" applyFont="1" applyFill="1" applyBorder="1" applyAlignment="1" applyProtection="1">
      <alignment vertical="center" shrinkToFit="1"/>
    </xf>
    <xf numFmtId="176" fontId="3" fillId="3" borderId="30" xfId="2" applyNumberFormat="1" applyFont="1" applyFill="1" applyBorder="1" applyAlignment="1">
      <alignment vertical="center" shrinkToFit="1"/>
    </xf>
    <xf numFmtId="176" fontId="7" fillId="3" borderId="15" xfId="2" applyNumberFormat="1" applyFont="1" applyFill="1" applyBorder="1" applyAlignment="1" applyProtection="1">
      <alignment horizontal="right" vertical="center" shrinkToFit="1"/>
    </xf>
    <xf numFmtId="176" fontId="7" fillId="3" borderId="30" xfId="2" applyNumberFormat="1" applyFont="1" applyFill="1" applyBorder="1" applyAlignment="1">
      <alignment horizontal="right" vertical="center" shrinkToFit="1"/>
    </xf>
    <xf numFmtId="41" fontId="3" fillId="0" borderId="4" xfId="2" applyNumberFormat="1" applyFont="1" applyBorder="1" applyAlignment="1">
      <alignment vertical="center" wrapText="1"/>
    </xf>
    <xf numFmtId="41" fontId="3" fillId="0" borderId="12" xfId="2" applyNumberFormat="1" applyFont="1" applyBorder="1" applyAlignment="1">
      <alignment horizontal="center" vertical="center"/>
    </xf>
    <xf numFmtId="41" fontId="3" fillId="0" borderId="35" xfId="2" applyNumberFormat="1" applyFont="1" applyFill="1" applyBorder="1" applyAlignment="1" applyProtection="1">
      <alignment vertical="center"/>
    </xf>
    <xf numFmtId="177" fontId="3" fillId="0" borderId="18" xfId="2" applyNumberFormat="1" applyFont="1" applyBorder="1" applyAlignment="1">
      <alignment horizontal="right" vertical="center"/>
    </xf>
    <xf numFmtId="41" fontId="3" fillId="0" borderId="3" xfId="2" applyNumberFormat="1" applyFont="1" applyBorder="1" applyAlignment="1">
      <alignment horizontal="right" vertical="center" shrinkToFit="1"/>
    </xf>
    <xf numFmtId="41" fontId="7" fillId="0" borderId="18" xfId="2" applyNumberFormat="1" applyFont="1" applyBorder="1" applyAlignment="1">
      <alignment horizontal="right" vertical="center" shrinkToFit="1"/>
    </xf>
    <xf numFmtId="177" fontId="7" fillId="0" borderId="0" xfId="2" applyNumberFormat="1" applyFont="1" applyBorder="1" applyAlignment="1">
      <alignment horizontal="right" vertical="center" shrinkToFit="1"/>
    </xf>
    <xf numFmtId="41" fontId="7" fillId="0" borderId="0" xfId="2" applyNumberFormat="1" applyFont="1" applyBorder="1" applyAlignment="1">
      <alignment horizontal="right" vertical="center" shrinkToFit="1"/>
    </xf>
    <xf numFmtId="176" fontId="7" fillId="0" borderId="0" xfId="2" applyNumberFormat="1" applyFont="1" applyBorder="1" applyAlignment="1">
      <alignment horizontal="right" vertical="center" shrinkToFit="1"/>
    </xf>
    <xf numFmtId="176" fontId="7" fillId="0" borderId="0" xfId="2" quotePrefix="1" applyNumberFormat="1" applyFont="1" applyBorder="1" applyAlignment="1">
      <alignment horizontal="right" vertical="center" shrinkToFit="1"/>
    </xf>
    <xf numFmtId="177" fontId="7" fillId="0" borderId="23" xfId="2" applyNumberFormat="1" applyFont="1" applyBorder="1" applyAlignment="1">
      <alignment horizontal="left" vertical="center" shrinkToFit="1"/>
    </xf>
    <xf numFmtId="41" fontId="3" fillId="0" borderId="38" xfId="2" applyNumberFormat="1" applyFont="1" applyBorder="1" applyAlignment="1">
      <alignment vertical="center" wrapText="1"/>
    </xf>
    <xf numFmtId="41" fontId="3" fillId="0" borderId="40" xfId="2" applyNumberFormat="1" applyFont="1" applyBorder="1" applyAlignment="1">
      <alignment horizontal="center" vertical="center"/>
    </xf>
    <xf numFmtId="41" fontId="3" fillId="0" borderId="40" xfId="2" applyNumberFormat="1" applyFont="1" applyBorder="1" applyAlignment="1">
      <alignment vertical="center"/>
    </xf>
    <xf numFmtId="41" fontId="3" fillId="0" borderId="27" xfId="2" applyNumberFormat="1" applyFont="1" applyBorder="1" applyAlignment="1">
      <alignment vertical="center" wrapText="1"/>
    </xf>
    <xf numFmtId="41" fontId="3" fillId="0" borderId="34" xfId="2" applyNumberFormat="1" applyFont="1" applyBorder="1" applyAlignment="1">
      <alignment vertical="center" wrapText="1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3" fontId="17" fillId="0" borderId="0" xfId="1" applyNumberFormat="1" applyFont="1" applyAlignment="1">
      <alignment horizontal="right" vertical="center"/>
    </xf>
    <xf numFmtId="0" fontId="17" fillId="0" borderId="0" xfId="1" applyNumberFormat="1" applyFont="1">
      <alignment vertical="center"/>
    </xf>
    <xf numFmtId="3" fontId="17" fillId="0" borderId="0" xfId="1" applyNumberFormat="1" applyFont="1">
      <alignment vertical="center"/>
    </xf>
    <xf numFmtId="3" fontId="18" fillId="0" borderId="0" xfId="1" applyNumberFormat="1" applyFont="1">
      <alignment vertical="center"/>
    </xf>
    <xf numFmtId="0" fontId="18" fillId="0" borderId="0" xfId="1" applyNumberFormat="1" applyFont="1">
      <alignment vertical="center"/>
    </xf>
    <xf numFmtId="41" fontId="3" fillId="0" borderId="12" xfId="2" applyNumberFormat="1" applyFont="1" applyBorder="1" applyAlignment="1">
      <alignment vertical="center"/>
    </xf>
    <xf numFmtId="176" fontId="3" fillId="3" borderId="0" xfId="2" applyNumberFormat="1" applyFont="1" applyFill="1" applyBorder="1" applyAlignment="1">
      <alignment vertical="center" shrinkToFit="1"/>
    </xf>
    <xf numFmtId="41" fontId="3" fillId="0" borderId="12" xfId="2" applyNumberFormat="1" applyFont="1" applyBorder="1" applyAlignment="1">
      <alignment horizontal="right" vertical="center" shrinkToFit="1"/>
    </xf>
    <xf numFmtId="41" fontId="3" fillId="0" borderId="37" xfId="2" applyNumberFormat="1" applyFont="1" applyBorder="1" applyAlignment="1">
      <alignment horizontal="center" vertical="center" shrinkToFit="1"/>
    </xf>
    <xf numFmtId="41" fontId="3" fillId="0" borderId="38" xfId="2" applyNumberFormat="1" applyFont="1" applyFill="1" applyBorder="1" applyAlignment="1" applyProtection="1">
      <alignment vertical="center"/>
    </xf>
    <xf numFmtId="41" fontId="3" fillId="0" borderId="39" xfId="2" applyNumberFormat="1" applyFont="1" applyFill="1" applyBorder="1" applyAlignment="1" applyProtection="1">
      <alignment horizontal="center" vertical="center"/>
    </xf>
    <xf numFmtId="41" fontId="3" fillId="0" borderId="39" xfId="2" applyNumberFormat="1" applyFont="1" applyFill="1" applyBorder="1" applyAlignment="1" applyProtection="1">
      <alignment vertical="center"/>
    </xf>
    <xf numFmtId="41" fontId="3" fillId="0" borderId="39" xfId="2" applyNumberFormat="1" applyFont="1" applyFill="1" applyBorder="1" applyAlignment="1" applyProtection="1">
      <alignment horizontal="right" vertical="center" shrinkToFit="1"/>
    </xf>
    <xf numFmtId="177" fontId="3" fillId="0" borderId="29" xfId="2" applyNumberFormat="1" applyFont="1" applyFill="1" applyBorder="1" applyAlignment="1" applyProtection="1">
      <alignment horizontal="right" vertical="center"/>
    </xf>
    <xf numFmtId="41" fontId="3" fillId="0" borderId="30" xfId="2" applyNumberFormat="1" applyFont="1" applyFill="1" applyBorder="1" applyAlignment="1" applyProtection="1">
      <alignment vertical="center"/>
    </xf>
    <xf numFmtId="176" fontId="3" fillId="3" borderId="30" xfId="2" applyNumberFormat="1" applyFont="1" applyFill="1" applyBorder="1" applyAlignment="1" applyProtection="1">
      <alignment vertical="center" shrinkToFit="1"/>
    </xf>
    <xf numFmtId="41" fontId="3" fillId="0" borderId="40" xfId="2" quotePrefix="1" applyNumberFormat="1" applyFont="1" applyFill="1" applyBorder="1" applyAlignment="1" applyProtection="1">
      <alignment vertical="center"/>
    </xf>
    <xf numFmtId="41" fontId="3" fillId="0" borderId="40" xfId="2" applyNumberFormat="1" applyFont="1" applyFill="1" applyBorder="1" applyAlignment="1" applyProtection="1">
      <alignment horizontal="right" vertical="center" shrinkToFit="1"/>
    </xf>
    <xf numFmtId="41" fontId="7" fillId="0" borderId="29" xfId="2" applyNumberFormat="1" applyFont="1" applyFill="1" applyBorder="1" applyAlignment="1" applyProtection="1">
      <alignment horizontal="right" vertical="center" shrinkToFit="1"/>
    </xf>
    <xf numFmtId="177" fontId="7" fillId="0" borderId="30" xfId="2" applyNumberFormat="1" applyFont="1" applyFill="1" applyBorder="1" applyAlignment="1" applyProtection="1">
      <alignment horizontal="right" vertical="center" shrinkToFit="1"/>
    </xf>
    <xf numFmtId="41" fontId="7" fillId="0" borderId="30" xfId="2" applyNumberFormat="1" applyFont="1" applyFill="1" applyBorder="1" applyAlignment="1" applyProtection="1">
      <alignment horizontal="right" vertical="center" shrinkToFit="1"/>
    </xf>
    <xf numFmtId="176" fontId="7" fillId="3" borderId="30" xfId="2" applyNumberFormat="1" applyFont="1" applyFill="1" applyBorder="1" applyAlignment="1" applyProtection="1">
      <alignment horizontal="right" vertical="center" shrinkToFit="1"/>
    </xf>
    <xf numFmtId="176" fontId="7" fillId="0" borderId="30" xfId="2" quotePrefix="1" applyNumberFormat="1" applyFont="1" applyFill="1" applyBorder="1" applyAlignment="1" applyProtection="1">
      <alignment horizontal="right" vertical="center" shrinkToFit="1"/>
    </xf>
    <xf numFmtId="177" fontId="7" fillId="0" borderId="31" xfId="2" applyNumberFormat="1" applyFont="1" applyFill="1" applyBorder="1" applyAlignment="1" applyProtection="1">
      <alignment horizontal="left" vertical="center" shrinkToFit="1"/>
    </xf>
    <xf numFmtId="41" fontId="3" fillId="0" borderId="32" xfId="2" applyNumberFormat="1" applyFont="1" applyBorder="1" applyAlignment="1">
      <alignment vertical="center"/>
    </xf>
    <xf numFmtId="41" fontId="3" fillId="0" borderId="33" xfId="2" applyNumberFormat="1" applyFont="1" applyBorder="1" applyAlignment="1">
      <alignment horizontal="center" vertical="center"/>
    </xf>
    <xf numFmtId="41" fontId="3" fillId="0" borderId="33" xfId="2" applyNumberFormat="1" applyFont="1" applyBorder="1" applyAlignment="1">
      <alignment vertical="center"/>
    </xf>
    <xf numFmtId="176" fontId="3" fillId="3" borderId="28" xfId="2" applyNumberFormat="1" applyFont="1" applyFill="1" applyBorder="1" applyAlignment="1">
      <alignment vertical="center" shrinkToFit="1"/>
    </xf>
    <xf numFmtId="41" fontId="7" fillId="0" borderId="27" xfId="2" applyNumberFormat="1" applyFont="1" applyBorder="1" applyAlignment="1">
      <alignment horizontal="right" vertical="center" shrinkToFit="1"/>
    </xf>
    <xf numFmtId="177" fontId="7" fillId="0" borderId="28" xfId="2" applyNumberFormat="1" applyFont="1" applyBorder="1" applyAlignment="1">
      <alignment horizontal="right" vertical="center" shrinkToFit="1"/>
    </xf>
    <xf numFmtId="41" fontId="7" fillId="0" borderId="28" xfId="2" applyNumberFormat="1" applyFont="1" applyBorder="1" applyAlignment="1">
      <alignment horizontal="right" vertical="center" shrinkToFit="1"/>
    </xf>
    <xf numFmtId="176" fontId="7" fillId="3" borderId="28" xfId="2" applyNumberFormat="1" applyFont="1" applyFill="1" applyBorder="1" applyAlignment="1">
      <alignment horizontal="right" vertical="center" shrinkToFit="1"/>
    </xf>
    <xf numFmtId="176" fontId="7" fillId="0" borderId="28" xfId="2" quotePrefix="1" applyNumberFormat="1" applyFont="1" applyBorder="1" applyAlignment="1">
      <alignment horizontal="right" vertical="center" shrinkToFit="1"/>
    </xf>
    <xf numFmtId="177" fontId="7" fillId="0" borderId="41" xfId="2" applyNumberFormat="1" applyFont="1" applyBorder="1" applyAlignment="1">
      <alignment horizontal="left" vertical="center" shrinkToFit="1"/>
    </xf>
    <xf numFmtId="41" fontId="7" fillId="0" borderId="4" xfId="2" applyNumberFormat="1" applyFont="1" applyBorder="1" applyAlignment="1">
      <alignment horizontal="left" vertical="center" wrapText="1"/>
    </xf>
    <xf numFmtId="41" fontId="3" fillId="0" borderId="8" xfId="2" applyNumberFormat="1" applyFont="1" applyBorder="1" applyAlignment="1">
      <alignment horizontal="right" vertical="center" shrinkToFit="1"/>
    </xf>
    <xf numFmtId="41" fontId="3" fillId="0" borderId="43" xfId="2" applyNumberFormat="1" applyFont="1" applyBorder="1" applyAlignment="1">
      <alignment horizontal="center" vertical="center" shrinkToFit="1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41" fontId="3" fillId="0" borderId="40" xfId="2" applyNumberFormat="1" applyFont="1" applyFill="1" applyBorder="1" applyAlignment="1" applyProtection="1">
      <alignment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0" xfId="2" applyNumberFormat="1" applyFont="1" applyFill="1" applyBorder="1" applyAlignment="1" applyProtection="1">
      <alignment horizontal="right" vertical="center" shrinkToFit="1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41" fontId="3" fillId="0" borderId="26" xfId="2" applyNumberFormat="1" applyFont="1" applyFill="1" applyBorder="1" applyAlignment="1" applyProtection="1">
      <alignment vertical="center"/>
    </xf>
    <xf numFmtId="176" fontId="5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176" fontId="5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41" fontId="3" fillId="0" borderId="6" xfId="2" applyNumberFormat="1" applyFont="1" applyFill="1" applyBorder="1" applyAlignment="1" applyProtection="1">
      <alignment vertical="center"/>
    </xf>
    <xf numFmtId="41" fontId="3" fillId="0" borderId="9" xfId="2" applyNumberFormat="1" applyFont="1" applyFill="1" applyBorder="1" applyAlignment="1" applyProtection="1">
      <alignment horizontal="center" vertical="center"/>
    </xf>
    <xf numFmtId="41" fontId="3" fillId="0" borderId="9" xfId="2" applyNumberFormat="1" applyFont="1" applyFill="1" applyBorder="1" applyAlignment="1" applyProtection="1">
      <alignment vertical="center"/>
    </xf>
    <xf numFmtId="41" fontId="3" fillId="0" borderId="5" xfId="2" applyNumberFormat="1" applyFont="1" applyFill="1" applyBorder="1" applyAlignment="1" applyProtection="1">
      <alignment horizontal="right" vertical="center" shrinkToFit="1"/>
    </xf>
    <xf numFmtId="41" fontId="3" fillId="0" borderId="21" xfId="2" applyNumberFormat="1" applyFont="1" applyFill="1" applyBorder="1" applyAlignment="1" applyProtection="1">
      <alignment vertical="center"/>
    </xf>
    <xf numFmtId="177" fontId="3" fillId="0" borderId="21" xfId="2" applyNumberFormat="1" applyFont="1" applyFill="1" applyBorder="1" applyAlignment="1" applyProtection="1">
      <alignment horizontal="right" vertical="center"/>
    </xf>
    <xf numFmtId="176" fontId="3" fillId="0" borderId="11" xfId="2" applyNumberFormat="1" applyFont="1" applyFill="1" applyBorder="1" applyAlignment="1" applyProtection="1">
      <alignment vertical="center" shrinkToFit="1"/>
    </xf>
    <xf numFmtId="41" fontId="3" fillId="0" borderId="9" xfId="2" quotePrefix="1" applyNumberFormat="1" applyFont="1" applyFill="1" applyBorder="1" applyAlignment="1" applyProtection="1">
      <alignment vertical="center"/>
    </xf>
    <xf numFmtId="41" fontId="7" fillId="0" borderId="21" xfId="2" applyNumberFormat="1" applyFont="1" applyFill="1" applyBorder="1" applyAlignment="1" applyProtection="1">
      <alignment horizontal="right" vertical="center" shrinkToFit="1"/>
    </xf>
    <xf numFmtId="177" fontId="7" fillId="0" borderId="11" xfId="2" applyNumberFormat="1" applyFont="1" applyFill="1" applyBorder="1" applyAlignment="1" applyProtection="1">
      <alignment horizontal="right" vertical="center" shrinkToFit="1"/>
    </xf>
    <xf numFmtId="41" fontId="7" fillId="0" borderId="11" xfId="2" applyNumberFormat="1" applyFont="1" applyFill="1" applyBorder="1" applyAlignment="1" applyProtection="1">
      <alignment horizontal="right" vertical="center" shrinkToFit="1"/>
    </xf>
    <xf numFmtId="176" fontId="7" fillId="0" borderId="11" xfId="2" applyNumberFormat="1" applyFont="1" applyFill="1" applyBorder="1" applyAlignment="1" applyProtection="1">
      <alignment horizontal="right" vertical="center" shrinkToFit="1"/>
    </xf>
    <xf numFmtId="176" fontId="7" fillId="0" borderId="11" xfId="2" quotePrefix="1" applyNumberFormat="1" applyFont="1" applyFill="1" applyBorder="1" applyAlignment="1" applyProtection="1">
      <alignment horizontal="right" vertical="center" shrinkToFit="1"/>
    </xf>
    <xf numFmtId="177" fontId="7" fillId="0" borderId="22" xfId="2" applyNumberFormat="1" applyFont="1" applyFill="1" applyBorder="1" applyAlignment="1" applyProtection="1">
      <alignment horizontal="left" vertical="center" shrinkToFit="1"/>
    </xf>
    <xf numFmtId="176" fontId="5" fillId="0" borderId="0" xfId="1" applyNumberFormat="1" applyFont="1" applyAlignment="1">
      <alignment horizontal="center"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3" fontId="3" fillId="2" borderId="19" xfId="2" applyNumberFormat="1" applyFont="1" applyFill="1" applyBorder="1" applyAlignment="1">
      <alignment horizontal="center" vertical="center"/>
    </xf>
    <xf numFmtId="3" fontId="3" fillId="2" borderId="10" xfId="2" applyNumberFormat="1" applyFont="1" applyFill="1" applyBorder="1" applyAlignment="1">
      <alignment horizontal="center" vertical="center"/>
    </xf>
    <xf numFmtId="3" fontId="3" fillId="2" borderId="42" xfId="2" applyNumberFormat="1" applyFont="1" applyFill="1" applyBorder="1" applyAlignment="1">
      <alignment horizontal="center" vertical="center"/>
    </xf>
    <xf numFmtId="3" fontId="3" fillId="2" borderId="17" xfId="2" applyNumberFormat="1" applyFont="1" applyFill="1" applyBorder="1" applyAlignment="1">
      <alignment horizontal="center" vertical="center"/>
    </xf>
    <xf numFmtId="49" fontId="3" fillId="2" borderId="36" xfId="1" applyNumberFormat="1" applyFont="1" applyFill="1" applyBorder="1" applyAlignment="1">
      <alignment horizontal="center" vertical="center"/>
    </xf>
    <xf numFmtId="49" fontId="3" fillId="2" borderId="37" xfId="1" applyNumberFormat="1" applyFont="1" applyFill="1" applyBorder="1" applyAlignment="1">
      <alignment horizontal="center" vertical="center"/>
    </xf>
    <xf numFmtId="0" fontId="3" fillId="2" borderId="36" xfId="1" applyNumberFormat="1" applyFont="1" applyFill="1" applyBorder="1" applyAlignment="1">
      <alignment horizontal="center" vertical="center"/>
    </xf>
    <xf numFmtId="0" fontId="3" fillId="2" borderId="43" xfId="1" applyNumberFormat="1" applyFont="1" applyFill="1" applyBorder="1" applyAlignment="1">
      <alignment horizontal="center" vertical="center"/>
    </xf>
    <xf numFmtId="0" fontId="3" fillId="2" borderId="37" xfId="1" applyNumberFormat="1" applyFont="1" applyFill="1" applyBorder="1" applyAlignment="1">
      <alignment horizontal="center" vertical="center"/>
    </xf>
    <xf numFmtId="41" fontId="3" fillId="0" borderId="24" xfId="2" applyNumberFormat="1" applyFont="1" applyFill="1" applyBorder="1" applyAlignment="1" applyProtection="1">
      <alignment vertical="center"/>
    </xf>
    <xf numFmtId="41" fontId="3" fillId="0" borderId="16" xfId="2" applyNumberFormat="1" applyFont="1" applyFill="1" applyBorder="1" applyAlignment="1" applyProtection="1">
      <alignment vertical="center"/>
    </xf>
    <xf numFmtId="41" fontId="3" fillId="0" borderId="5" xfId="2" applyNumberFormat="1" applyFont="1" applyBorder="1" applyAlignment="1">
      <alignment vertical="center"/>
    </xf>
    <xf numFmtId="41" fontId="3" fillId="0" borderId="18" xfId="2" applyNumberFormat="1" applyFont="1" applyBorder="1" applyAlignment="1">
      <alignment vertical="center"/>
    </xf>
    <xf numFmtId="41" fontId="3" fillId="0" borderId="12" xfId="2" applyNumberFormat="1" applyFont="1" applyBorder="1" applyAlignment="1">
      <alignment vertical="center"/>
    </xf>
    <xf numFmtId="0" fontId="10" fillId="0" borderId="0" xfId="1" applyNumberFormat="1" applyFont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" fontId="9" fillId="0" borderId="0" xfId="1" applyNumberFormat="1" applyFont="1" applyAlignment="1">
      <alignment horizontal="center" vertical="center"/>
    </xf>
    <xf numFmtId="0" fontId="3" fillId="2" borderId="13" xfId="1" applyNumberFormat="1" applyFont="1" applyFill="1" applyBorder="1" applyAlignment="1">
      <alignment horizontal="center" vertical="center"/>
    </xf>
    <xf numFmtId="0" fontId="3" fillId="2" borderId="44" xfId="1" applyNumberFormat="1" applyFont="1" applyFill="1" applyBorder="1" applyAlignment="1">
      <alignment horizontal="center" vertical="center"/>
    </xf>
    <xf numFmtId="0" fontId="3" fillId="2" borderId="14" xfId="1" applyNumberFormat="1" applyFont="1" applyFill="1" applyBorder="1" applyAlignment="1">
      <alignment horizontal="center" vertical="center" wrapText="1"/>
    </xf>
    <xf numFmtId="0" fontId="3" fillId="2" borderId="14" xfId="1" applyNumberFormat="1" applyFont="1" applyFill="1" applyBorder="1" applyAlignment="1">
      <alignment horizontal="center" vertical="center"/>
    </xf>
    <xf numFmtId="3" fontId="3" fillId="2" borderId="14" xfId="1" applyNumberFormat="1" applyFont="1" applyFill="1" applyBorder="1" applyAlignment="1">
      <alignment horizontal="center" vertical="center"/>
    </xf>
    <xf numFmtId="3" fontId="3" fillId="2" borderId="7" xfId="1" applyNumberFormat="1" applyFont="1" applyFill="1" applyBorder="1" applyAlignment="1">
      <alignment horizontal="center" vertical="center"/>
    </xf>
    <xf numFmtId="0" fontId="7" fillId="2" borderId="21" xfId="1" applyNumberFormat="1" applyFont="1" applyFill="1" applyBorder="1" applyAlignment="1">
      <alignment horizontal="center" vertical="center" wrapText="1"/>
    </xf>
    <xf numFmtId="0" fontId="7" fillId="2" borderId="11" xfId="1" applyNumberFormat="1" applyFont="1" applyFill="1" applyBorder="1" applyAlignment="1">
      <alignment horizontal="center" vertical="center" wrapText="1"/>
    </xf>
    <xf numFmtId="0" fontId="7" fillId="2" borderId="22" xfId="1" applyNumberFormat="1" applyFont="1" applyFill="1" applyBorder="1" applyAlignment="1">
      <alignment horizontal="center" vertical="center" wrapText="1"/>
    </xf>
    <xf numFmtId="0" fontId="7" fillId="2" borderId="34" xfId="1" applyNumberFormat="1" applyFont="1" applyFill="1" applyBorder="1" applyAlignment="1">
      <alignment horizontal="center" vertical="center" wrapText="1"/>
    </xf>
    <xf numFmtId="0" fontId="7" fillId="2" borderId="45" xfId="1" applyNumberFormat="1" applyFont="1" applyFill="1" applyBorder="1" applyAlignment="1">
      <alignment horizontal="center" vertical="center" wrapText="1"/>
    </xf>
    <xf numFmtId="0" fontId="7" fillId="2" borderId="46" xfId="1" applyNumberFormat="1" applyFont="1" applyFill="1" applyBorder="1" applyAlignment="1">
      <alignment horizontal="center" vertical="center" wrapText="1"/>
    </xf>
    <xf numFmtId="41" fontId="3" fillId="0" borderId="29" xfId="2" applyNumberFormat="1" applyFont="1" applyFill="1" applyBorder="1" applyAlignment="1" applyProtection="1">
      <alignment vertical="center"/>
    </xf>
    <xf numFmtId="41" fontId="3" fillId="0" borderId="40" xfId="2" applyNumberFormat="1" applyFont="1" applyFill="1" applyBorder="1" applyAlignment="1" applyProtection="1">
      <alignment vertical="center"/>
    </xf>
    <xf numFmtId="0" fontId="16" fillId="0" borderId="0" xfId="1" applyNumberFormat="1" applyFont="1" applyAlignment="1">
      <alignment horizontal="center" vertical="center"/>
    </xf>
    <xf numFmtId="41" fontId="7" fillId="0" borderId="47" xfId="2" applyNumberFormat="1" applyFont="1" applyBorder="1" applyAlignment="1">
      <alignment horizontal="center" vertical="center" wrapText="1"/>
    </xf>
    <xf numFmtId="41" fontId="7" fillId="0" borderId="43" xfId="2" applyNumberFormat="1" applyFont="1" applyBorder="1" applyAlignment="1">
      <alignment horizontal="center" vertical="center" wrapText="1"/>
    </xf>
    <xf numFmtId="41" fontId="7" fillId="0" borderId="50" xfId="2" applyNumberFormat="1" applyFont="1" applyBorder="1" applyAlignment="1">
      <alignment horizontal="center" vertical="center" wrapText="1"/>
    </xf>
    <xf numFmtId="41" fontId="3" fillId="0" borderId="27" xfId="2" applyNumberFormat="1" applyFont="1" applyFill="1" applyBorder="1" applyAlignment="1" applyProtection="1">
      <alignment vertical="center"/>
    </xf>
    <xf numFmtId="41" fontId="3" fillId="0" borderId="26" xfId="2" applyNumberFormat="1" applyFont="1" applyFill="1" applyBorder="1" applyAlignment="1" applyProtection="1">
      <alignment vertical="center"/>
    </xf>
    <xf numFmtId="41" fontId="3" fillId="0" borderId="30" xfId="2" applyNumberFormat="1" applyFont="1" applyFill="1" applyBorder="1" applyAlignment="1" applyProtection="1">
      <alignment horizontal="center" vertical="center" shrinkToFit="1"/>
    </xf>
    <xf numFmtId="41" fontId="3" fillId="0" borderId="40" xfId="2" applyNumberFormat="1" applyFont="1" applyFill="1" applyBorder="1" applyAlignment="1" applyProtection="1">
      <alignment horizontal="center" vertical="center" shrinkToFit="1"/>
    </xf>
    <xf numFmtId="41" fontId="3" fillId="0" borderId="49" xfId="2" applyNumberFormat="1" applyFont="1" applyBorder="1" applyAlignment="1">
      <alignment horizontal="center" vertical="center" shrinkToFit="1"/>
    </xf>
    <xf numFmtId="41" fontId="3" fillId="0" borderId="48" xfId="2" applyNumberFormat="1" applyFont="1" applyBorder="1" applyAlignment="1">
      <alignment horizontal="center" vertical="center" shrinkToFit="1"/>
    </xf>
    <xf numFmtId="177" fontId="7" fillId="0" borderId="27" xfId="2" applyNumberFormat="1" applyFont="1" applyFill="1" applyBorder="1" applyAlignment="1" applyProtection="1">
      <alignment horizontal="left" vertical="center" wrapText="1" shrinkToFit="1"/>
    </xf>
    <xf numFmtId="177" fontId="7" fillId="0" borderId="28" xfId="2" applyNumberFormat="1" applyFont="1" applyFill="1" applyBorder="1" applyAlignment="1" applyProtection="1">
      <alignment horizontal="left" vertical="center" shrinkToFit="1"/>
    </xf>
    <xf numFmtId="177" fontId="7" fillId="0" borderId="41" xfId="2" applyNumberFormat="1" applyFont="1" applyFill="1" applyBorder="1" applyAlignment="1" applyProtection="1">
      <alignment horizontal="left" vertical="center" shrinkToFit="1"/>
    </xf>
    <xf numFmtId="41" fontId="7" fillId="0" borderId="27" xfId="2" applyNumberFormat="1" applyFont="1" applyBorder="1" applyAlignment="1">
      <alignment horizontal="left" vertical="center" shrinkToFit="1"/>
    </xf>
    <xf numFmtId="41" fontId="7" fillId="0" borderId="28" xfId="2" applyNumberFormat="1" applyFont="1" applyBorder="1" applyAlignment="1">
      <alignment horizontal="left" vertical="center" shrinkToFit="1"/>
    </xf>
    <xf numFmtId="41" fontId="7" fillId="0" borderId="41" xfId="2" applyNumberFormat="1" applyFont="1" applyBorder="1" applyAlignment="1">
      <alignment horizontal="left" vertical="center" shrinkToFit="1"/>
    </xf>
    <xf numFmtId="41" fontId="3" fillId="0" borderId="19" xfId="2" applyNumberFormat="1" applyFont="1" applyFill="1" applyBorder="1" applyAlignment="1" applyProtection="1">
      <alignment vertical="center"/>
    </xf>
    <xf numFmtId="41" fontId="3" fillId="0" borderId="10" xfId="2" applyNumberFormat="1" applyFont="1" applyFill="1" applyBorder="1" applyAlignment="1" applyProtection="1">
      <alignment vertical="center"/>
    </xf>
    <xf numFmtId="41" fontId="7" fillId="0" borderId="19" xfId="2" applyNumberFormat="1" applyFont="1" applyFill="1" applyBorder="1" applyAlignment="1" applyProtection="1">
      <alignment horizontal="left" vertical="center" shrinkToFit="1"/>
    </xf>
    <xf numFmtId="41" fontId="7" fillId="0" borderId="17" xfId="2" applyNumberFormat="1" applyFont="1" applyFill="1" applyBorder="1" applyAlignment="1" applyProtection="1">
      <alignment horizontal="left" vertical="center" shrinkToFit="1"/>
    </xf>
    <xf numFmtId="41" fontId="7" fillId="0" borderId="20" xfId="2" applyNumberFormat="1" applyFont="1" applyFill="1" applyBorder="1" applyAlignment="1" applyProtection="1">
      <alignment horizontal="left" vertical="center" shrinkToFit="1"/>
    </xf>
  </cellXfs>
  <cellStyles count="3">
    <cellStyle name="쉼표 [0] 2" xfId="2"/>
    <cellStyle name="표준" xfId="0" builtinId="0"/>
    <cellStyle name="표준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20000000000000000000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1"/>
  <dimension ref="A1:U27"/>
  <sheetViews>
    <sheetView showGridLines="0" zoomScaleNormal="100" zoomScaleSheetLayoutView="75" workbookViewId="0">
      <selection sqref="A1:S1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300" t="s">
        <v>51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7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48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165</v>
      </c>
      <c r="C5" s="92" t="s">
        <v>42</v>
      </c>
      <c r="D5" s="73">
        <f>I16</f>
        <v>164</v>
      </c>
      <c r="E5" s="92" t="s">
        <v>6</v>
      </c>
      <c r="F5" s="301">
        <f>I17</f>
        <v>1</v>
      </c>
      <c r="G5" s="301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5</v>
      </c>
      <c r="C6" s="73" t="s">
        <v>33</v>
      </c>
      <c r="D6" s="73">
        <f>Q16</f>
        <v>5</v>
      </c>
      <c r="E6" s="92" t="s">
        <v>6</v>
      </c>
      <c r="F6" s="301">
        <f>Q17</f>
        <v>0</v>
      </c>
      <c r="G6" s="301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170</v>
      </c>
      <c r="D7" s="85"/>
      <c r="H7" s="22"/>
      <c r="K7" s="302"/>
      <c r="L7" s="302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169</v>
      </c>
      <c r="E8" s="87" t="s">
        <v>36</v>
      </c>
      <c r="G8" s="73">
        <v>1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23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46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47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17.100000000000001" customHeight="1">
      <c r="A14" s="303" t="s">
        <v>21</v>
      </c>
      <c r="B14" s="305" t="s">
        <v>30</v>
      </c>
      <c r="C14" s="305"/>
      <c r="D14" s="305"/>
      <c r="E14" s="306" t="s">
        <v>1</v>
      </c>
      <c r="F14" s="306"/>
      <c r="G14" s="306"/>
      <c r="H14" s="306"/>
      <c r="I14" s="306"/>
      <c r="J14" s="306"/>
      <c r="K14" s="306"/>
      <c r="L14" s="307" t="s">
        <v>16</v>
      </c>
      <c r="M14" s="307" t="s">
        <v>11</v>
      </c>
      <c r="N14" s="309" t="s">
        <v>10</v>
      </c>
      <c r="O14" s="310"/>
      <c r="P14" s="310"/>
      <c r="Q14" s="310"/>
      <c r="R14" s="310"/>
      <c r="S14" s="311"/>
      <c r="T14" s="5"/>
      <c r="U14" s="5"/>
    </row>
    <row r="15" spans="1:21" s="16" customFormat="1" ht="17.100000000000001" customHeight="1">
      <c r="A15" s="304"/>
      <c r="B15" s="18" t="s">
        <v>34</v>
      </c>
      <c r="C15" s="17" t="s">
        <v>22</v>
      </c>
      <c r="D15" s="28" t="s">
        <v>20</v>
      </c>
      <c r="E15" s="290" t="s">
        <v>45</v>
      </c>
      <c r="F15" s="291"/>
      <c r="G15" s="292" t="s">
        <v>31</v>
      </c>
      <c r="H15" s="293"/>
      <c r="I15" s="293"/>
      <c r="J15" s="294"/>
      <c r="K15" s="17" t="s">
        <v>41</v>
      </c>
      <c r="L15" s="308"/>
      <c r="M15" s="308"/>
      <c r="N15" s="312"/>
      <c r="O15" s="313"/>
      <c r="P15" s="313"/>
      <c r="Q15" s="313"/>
      <c r="R15" s="313"/>
      <c r="S15" s="314"/>
      <c r="T15" s="5"/>
      <c r="U15" s="5"/>
    </row>
    <row r="16" spans="1:21" s="12" customFormat="1" ht="20.25" customHeight="1">
      <c r="A16" s="36" t="s">
        <v>43</v>
      </c>
      <c r="B16" s="37">
        <v>8050</v>
      </c>
      <c r="C16" s="38">
        <v>169</v>
      </c>
      <c r="D16" s="94">
        <f>B16*C16</f>
        <v>1360450</v>
      </c>
      <c r="E16" s="295" t="s">
        <v>43</v>
      </c>
      <c r="F16" s="296"/>
      <c r="G16" s="59">
        <f>B16</f>
        <v>8050</v>
      </c>
      <c r="H16" s="39" t="s">
        <v>9</v>
      </c>
      <c r="I16" s="62">
        <v>164</v>
      </c>
      <c r="J16" s="40"/>
      <c r="K16" s="97">
        <f>G16*I16</f>
        <v>1320200</v>
      </c>
      <c r="L16" s="94">
        <f>D16-K16</f>
        <v>40250</v>
      </c>
      <c r="M16" s="94">
        <f>L16</f>
        <v>40250</v>
      </c>
      <c r="N16" s="67" t="s">
        <v>19</v>
      </c>
      <c r="O16" s="68">
        <f>B16</f>
        <v>8050</v>
      </c>
      <c r="P16" s="69" t="s">
        <v>9</v>
      </c>
      <c r="Q16" s="70">
        <v>5</v>
      </c>
      <c r="R16" s="71" t="s">
        <v>14</v>
      </c>
      <c r="S16" s="72">
        <f t="shared" ref="S16:S17" si="0">O16*Q16</f>
        <v>40250</v>
      </c>
      <c r="T16" s="13"/>
      <c r="U16" s="13"/>
    </row>
    <row r="17" spans="1:21" s="12" customFormat="1" ht="32.25" customHeight="1">
      <c r="A17" s="90" t="s">
        <v>2</v>
      </c>
      <c r="B17" s="75">
        <v>8050</v>
      </c>
      <c r="C17" s="76">
        <v>1</v>
      </c>
      <c r="D17" s="96">
        <f>B17</f>
        <v>8050</v>
      </c>
      <c r="E17" s="112" t="s">
        <v>26</v>
      </c>
      <c r="F17" s="113"/>
      <c r="G17" s="77">
        <f>B17</f>
        <v>8050</v>
      </c>
      <c r="H17" s="78" t="s">
        <v>9</v>
      </c>
      <c r="I17" s="79">
        <v>1</v>
      </c>
      <c r="J17" s="80"/>
      <c r="K17" s="98">
        <f>G17*I17</f>
        <v>8050</v>
      </c>
      <c r="L17" s="95">
        <f>D17-K17</f>
        <v>0</v>
      </c>
      <c r="M17" s="95">
        <f>L17</f>
        <v>0</v>
      </c>
      <c r="N17" s="81" t="s">
        <v>19</v>
      </c>
      <c r="O17" s="82">
        <v>0</v>
      </c>
      <c r="P17" s="100" t="s">
        <v>9</v>
      </c>
      <c r="Q17" s="101">
        <v>0</v>
      </c>
      <c r="R17" s="83" t="s">
        <v>14</v>
      </c>
      <c r="S17" s="84">
        <f t="shared" si="0"/>
        <v>0</v>
      </c>
      <c r="T17" s="13"/>
      <c r="U17" s="13"/>
    </row>
    <row r="18" spans="1:21" s="12" customFormat="1" ht="24.75" customHeight="1">
      <c r="A18" s="9" t="s">
        <v>38</v>
      </c>
      <c r="B18" s="31"/>
      <c r="C18" s="89">
        <f>SUM(C16:C17)</f>
        <v>170</v>
      </c>
      <c r="D18" s="111">
        <f>SUM(D16:D17)</f>
        <v>1368500</v>
      </c>
      <c r="E18" s="286"/>
      <c r="F18" s="287"/>
      <c r="G18" s="65"/>
      <c r="H18" s="41"/>
      <c r="I18" s="99">
        <f>SUM(I16:I17)</f>
        <v>165</v>
      </c>
      <c r="J18" s="105"/>
      <c r="K18" s="7">
        <f>SUM(K16:K17)</f>
        <v>1328250</v>
      </c>
      <c r="L18" s="7">
        <f>SUM(L16:L17)</f>
        <v>40250</v>
      </c>
      <c r="M18" s="7">
        <f>SUM(M16:M17)</f>
        <v>40250</v>
      </c>
      <c r="N18" s="50"/>
      <c r="O18" s="51"/>
      <c r="P18" s="51"/>
      <c r="Q18" s="51"/>
      <c r="R18" s="51"/>
      <c r="S18" s="52">
        <f>SUM(S16:S17)</f>
        <v>40250</v>
      </c>
      <c r="T18" s="13"/>
      <c r="U18" s="13"/>
    </row>
    <row r="19" spans="1:21" s="12" customFormat="1" ht="18" customHeight="1">
      <c r="A19" s="15" t="s">
        <v>37</v>
      </c>
      <c r="B19" s="30">
        <v>18050</v>
      </c>
      <c r="C19" s="14">
        <f>I19</f>
        <v>18</v>
      </c>
      <c r="D19" s="14">
        <f>B19*C19</f>
        <v>324900</v>
      </c>
      <c r="E19" s="297" t="s">
        <v>13</v>
      </c>
      <c r="F19" s="297"/>
      <c r="G19" s="60">
        <v>8050</v>
      </c>
      <c r="H19" s="33" t="s">
        <v>9</v>
      </c>
      <c r="I19" s="63">
        <v>18</v>
      </c>
      <c r="J19" s="29" t="s">
        <v>14</v>
      </c>
      <c r="K19" s="14">
        <f>G19*I19</f>
        <v>144900</v>
      </c>
      <c r="L19" s="32">
        <v>0</v>
      </c>
      <c r="M19" s="14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18" customHeight="1">
      <c r="A20" s="11"/>
      <c r="B20" s="10"/>
      <c r="C20" s="10"/>
      <c r="D20" s="10"/>
      <c r="E20" s="298" t="s">
        <v>18</v>
      </c>
      <c r="F20" s="299"/>
      <c r="G20" s="61">
        <v>10000</v>
      </c>
      <c r="H20" s="34" t="s">
        <v>9</v>
      </c>
      <c r="I20" s="64">
        <f>I19</f>
        <v>18</v>
      </c>
      <c r="J20" s="109" t="s">
        <v>14</v>
      </c>
      <c r="K20" s="10">
        <f>G20*I20</f>
        <v>180000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18" customHeight="1">
      <c r="A21" s="11"/>
      <c r="B21" s="10"/>
      <c r="C21" s="10"/>
      <c r="D21" s="10"/>
      <c r="E21" s="108" t="s">
        <v>12</v>
      </c>
      <c r="F21" s="109"/>
      <c r="G21" s="61"/>
      <c r="H21" s="34" t="s">
        <v>9</v>
      </c>
      <c r="I21" s="64"/>
      <c r="J21" s="109" t="s">
        <v>14</v>
      </c>
      <c r="K21" s="10">
        <f>G21*I21</f>
        <v>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18" customHeight="1">
      <c r="A22" s="11"/>
      <c r="B22" s="10"/>
      <c r="C22" s="10"/>
      <c r="D22" s="10"/>
      <c r="E22" s="106" t="s">
        <v>15</v>
      </c>
      <c r="F22" s="107"/>
      <c r="G22" s="61"/>
      <c r="H22" s="34" t="s">
        <v>9</v>
      </c>
      <c r="I22" s="64"/>
      <c r="J22" s="35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18" customHeight="1">
      <c r="A23" s="9" t="s">
        <v>38</v>
      </c>
      <c r="B23" s="8">
        <f>SUM(B19:B22)</f>
        <v>18050</v>
      </c>
      <c r="C23" s="8">
        <f t="shared" ref="C23:D23" si="1">SUM(C19:C22)</f>
        <v>18</v>
      </c>
      <c r="D23" s="8">
        <f t="shared" si="1"/>
        <v>324900</v>
      </c>
      <c r="E23" s="286" t="s">
        <v>38</v>
      </c>
      <c r="F23" s="287"/>
      <c r="G23" s="110">
        <f>SUM(G19:G22)</f>
        <v>18050</v>
      </c>
      <c r="H23" s="41"/>
      <c r="I23" s="41">
        <f>I20</f>
        <v>18</v>
      </c>
      <c r="J23" s="105"/>
      <c r="K23" s="7">
        <f>SUM(K19:K22)</f>
        <v>324900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18" customHeight="1">
      <c r="A24" s="288" t="s">
        <v>44</v>
      </c>
      <c r="B24" s="287"/>
      <c r="C24" s="7">
        <f>C18+C23</f>
        <v>188</v>
      </c>
      <c r="D24" s="7">
        <f>D18+D23</f>
        <v>1693400</v>
      </c>
      <c r="E24" s="286" t="s">
        <v>44</v>
      </c>
      <c r="F24" s="289"/>
      <c r="G24" s="287"/>
      <c r="H24" s="91"/>
      <c r="I24" s="91">
        <f>I18+I23</f>
        <v>183</v>
      </c>
      <c r="J24" s="91"/>
      <c r="K24" s="7">
        <f>K18+K23</f>
        <v>1653150</v>
      </c>
      <c r="L24" s="7">
        <f t="shared" ref="L24:M24" si="2">L18+L23</f>
        <v>40250</v>
      </c>
      <c r="M24" s="7">
        <f t="shared" si="2"/>
        <v>40250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>
      <c r="A25" s="4" t="s">
        <v>27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19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3:F23"/>
    <mergeCell ref="A24:B24"/>
    <mergeCell ref="E24:G24"/>
    <mergeCell ref="E15:F15"/>
    <mergeCell ref="G15:J15"/>
    <mergeCell ref="E16:F16"/>
    <mergeCell ref="E18:F18"/>
    <mergeCell ref="E19:F19"/>
    <mergeCell ref="E20:F20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8"/>
  <sheetViews>
    <sheetView showGridLines="0" view="pageLayout" zoomScaleNormal="96" zoomScaleSheetLayoutView="75" workbookViewId="0">
      <selection sqref="A1:S1"/>
    </sheetView>
  </sheetViews>
  <sheetFormatPr defaultColWidth="9.140625" defaultRowHeight="22.5" customHeight="1"/>
  <cols>
    <col min="1" max="1" width="21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5.140625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8.2851562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15.5703125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300" t="s">
        <v>98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99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100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158</v>
      </c>
      <c r="C5" s="92" t="s">
        <v>90</v>
      </c>
      <c r="D5" s="73">
        <f>I16</f>
        <v>157</v>
      </c>
      <c r="E5" s="92" t="s">
        <v>6</v>
      </c>
      <c r="F5" s="301">
        <v>1</v>
      </c>
      <c r="G5" s="301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8</v>
      </c>
      <c r="C6" s="73" t="s">
        <v>33</v>
      </c>
      <c r="D6" s="73">
        <f>Q16</f>
        <v>8</v>
      </c>
      <c r="E6" s="92" t="s">
        <v>6</v>
      </c>
      <c r="F6" s="301">
        <v>0</v>
      </c>
      <c r="G6" s="301"/>
      <c r="J6" s="260"/>
      <c r="K6" s="301"/>
      <c r="L6" s="301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108</v>
      </c>
      <c r="B7" s="73">
        <f>D8+G8</f>
        <v>166</v>
      </c>
      <c r="D7" s="85"/>
      <c r="H7" s="22"/>
      <c r="K7" s="302"/>
      <c r="L7" s="302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165</v>
      </c>
      <c r="E8" s="87" t="s">
        <v>36</v>
      </c>
      <c r="G8" s="73">
        <f>C18</f>
        <v>1</v>
      </c>
      <c r="H8" s="93"/>
      <c r="J8" s="260"/>
      <c r="K8" s="301"/>
      <c r="L8" s="301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107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64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93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67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303" t="s">
        <v>21</v>
      </c>
      <c r="B14" s="305" t="s">
        <v>30</v>
      </c>
      <c r="C14" s="305"/>
      <c r="D14" s="305"/>
      <c r="E14" s="306" t="s">
        <v>1</v>
      </c>
      <c r="F14" s="306"/>
      <c r="G14" s="306"/>
      <c r="H14" s="306"/>
      <c r="I14" s="306"/>
      <c r="J14" s="306"/>
      <c r="K14" s="306"/>
      <c r="L14" s="307" t="s">
        <v>16</v>
      </c>
      <c r="M14" s="307" t="s">
        <v>11</v>
      </c>
      <c r="N14" s="309" t="s">
        <v>10</v>
      </c>
      <c r="O14" s="310"/>
      <c r="P14" s="310"/>
      <c r="Q14" s="310"/>
      <c r="R14" s="310"/>
      <c r="S14" s="311"/>
      <c r="T14" s="5"/>
      <c r="U14" s="5"/>
    </row>
    <row r="15" spans="1:21" s="16" customFormat="1" ht="20.25" customHeight="1">
      <c r="A15" s="304"/>
      <c r="B15" s="18" t="s">
        <v>34</v>
      </c>
      <c r="C15" s="17" t="s">
        <v>22</v>
      </c>
      <c r="D15" s="28" t="s">
        <v>20</v>
      </c>
      <c r="E15" s="290" t="s">
        <v>45</v>
      </c>
      <c r="F15" s="291"/>
      <c r="G15" s="292" t="s">
        <v>31</v>
      </c>
      <c r="H15" s="293"/>
      <c r="I15" s="293"/>
      <c r="J15" s="294"/>
      <c r="K15" s="17" t="s">
        <v>41</v>
      </c>
      <c r="L15" s="308"/>
      <c r="M15" s="308"/>
      <c r="N15" s="312"/>
      <c r="O15" s="313"/>
      <c r="P15" s="313"/>
      <c r="Q15" s="313"/>
      <c r="R15" s="313"/>
      <c r="S15" s="314"/>
      <c r="T15" s="5"/>
      <c r="U15" s="5"/>
    </row>
    <row r="16" spans="1:21" s="12" customFormat="1" ht="24" customHeight="1">
      <c r="A16" s="124" t="s">
        <v>43</v>
      </c>
      <c r="B16" s="125">
        <v>6480</v>
      </c>
      <c r="C16" s="126">
        <v>165</v>
      </c>
      <c r="D16" s="127">
        <f>B16*C16</f>
        <v>1069200</v>
      </c>
      <c r="E16" s="333" t="s">
        <v>43</v>
      </c>
      <c r="F16" s="334"/>
      <c r="G16" s="128">
        <f t="shared" ref="G16" si="0">B16</f>
        <v>6480</v>
      </c>
      <c r="H16" s="129" t="s">
        <v>9</v>
      </c>
      <c r="I16" s="130">
        <v>157</v>
      </c>
      <c r="J16" s="131"/>
      <c r="K16" s="132">
        <f t="shared" ref="K16:K19" si="1">G16*I16</f>
        <v>1017360</v>
      </c>
      <c r="L16" s="127">
        <f>D16-K16</f>
        <v>51840</v>
      </c>
      <c r="M16" s="127">
        <f>L16</f>
        <v>51840</v>
      </c>
      <c r="N16" s="133" t="s">
        <v>19</v>
      </c>
      <c r="O16" s="134">
        <f>B16+B17</f>
        <v>12480</v>
      </c>
      <c r="P16" s="135" t="s">
        <v>9</v>
      </c>
      <c r="Q16" s="136">
        <f>C16-I16</f>
        <v>8</v>
      </c>
      <c r="R16" s="137" t="s">
        <v>14</v>
      </c>
      <c r="S16" s="138">
        <f t="shared" ref="S16" si="2">O16*Q16</f>
        <v>99840</v>
      </c>
      <c r="T16" s="13"/>
      <c r="U16" s="13"/>
    </row>
    <row r="17" spans="1:21" s="12" customFormat="1" ht="24" customHeight="1">
      <c r="A17" s="266" t="s">
        <v>101</v>
      </c>
      <c r="B17" s="267">
        <v>6000</v>
      </c>
      <c r="C17" s="268">
        <v>165</v>
      </c>
      <c r="D17" s="127">
        <f t="shared" ref="D17:D19" si="3">B17*C17</f>
        <v>990000</v>
      </c>
      <c r="E17" s="270" t="s">
        <v>101</v>
      </c>
      <c r="F17" s="268"/>
      <c r="G17" s="271">
        <f>B17</f>
        <v>6000</v>
      </c>
      <c r="H17" s="129" t="s">
        <v>9</v>
      </c>
      <c r="I17" s="272">
        <v>157</v>
      </c>
      <c r="J17" s="273"/>
      <c r="K17" s="132">
        <f t="shared" si="1"/>
        <v>942000</v>
      </c>
      <c r="L17" s="269">
        <f>D17-K17</f>
        <v>48000</v>
      </c>
      <c r="M17" s="269">
        <f>L17</f>
        <v>48000</v>
      </c>
      <c r="N17" s="274"/>
      <c r="O17" s="275"/>
      <c r="P17" s="276"/>
      <c r="Q17" s="277"/>
      <c r="R17" s="278"/>
      <c r="S17" s="279"/>
      <c r="T17" s="13"/>
      <c r="U17" s="13"/>
    </row>
    <row r="18" spans="1:21" s="12" customFormat="1" ht="24" customHeight="1">
      <c r="A18" s="266" t="s">
        <v>102</v>
      </c>
      <c r="B18" s="267">
        <v>6480</v>
      </c>
      <c r="C18" s="268">
        <v>1</v>
      </c>
      <c r="D18" s="127">
        <f t="shared" si="3"/>
        <v>6480</v>
      </c>
      <c r="E18" s="270" t="s">
        <v>104</v>
      </c>
      <c r="F18" s="268"/>
      <c r="G18" s="271">
        <f>B18</f>
        <v>6480</v>
      </c>
      <c r="H18" s="129" t="s">
        <v>9</v>
      </c>
      <c r="I18" s="272">
        <v>1</v>
      </c>
      <c r="J18" s="273"/>
      <c r="K18" s="132">
        <f t="shared" si="1"/>
        <v>6480</v>
      </c>
      <c r="L18" s="269"/>
      <c r="M18" s="269"/>
      <c r="N18" s="274"/>
      <c r="O18" s="275"/>
      <c r="P18" s="276"/>
      <c r="Q18" s="277"/>
      <c r="R18" s="278"/>
      <c r="S18" s="279"/>
      <c r="T18" s="13"/>
      <c r="U18" s="13"/>
    </row>
    <row r="19" spans="1:21" s="12" customFormat="1" ht="24" customHeight="1">
      <c r="A19" s="266" t="s">
        <v>103</v>
      </c>
      <c r="B19" s="267">
        <v>6000</v>
      </c>
      <c r="C19" s="268">
        <v>1</v>
      </c>
      <c r="D19" s="127">
        <f t="shared" si="3"/>
        <v>6000</v>
      </c>
      <c r="E19" s="270" t="s">
        <v>105</v>
      </c>
      <c r="F19" s="268"/>
      <c r="G19" s="271">
        <f>B19</f>
        <v>6000</v>
      </c>
      <c r="H19" s="129" t="s">
        <v>9</v>
      </c>
      <c r="I19" s="272">
        <v>1</v>
      </c>
      <c r="J19" s="273"/>
      <c r="K19" s="132">
        <f t="shared" si="1"/>
        <v>6000</v>
      </c>
      <c r="L19" s="269"/>
      <c r="M19" s="269"/>
      <c r="N19" s="274"/>
      <c r="O19" s="275"/>
      <c r="P19" s="276"/>
      <c r="Q19" s="277"/>
      <c r="R19" s="278"/>
      <c r="S19" s="279"/>
      <c r="T19" s="13"/>
      <c r="U19" s="13"/>
    </row>
    <row r="20" spans="1:21" s="12" customFormat="1" ht="24.75" customHeight="1">
      <c r="A20" s="9" t="s">
        <v>38</v>
      </c>
      <c r="B20" s="31">
        <f>SUM(B16:B17)</f>
        <v>12480</v>
      </c>
      <c r="C20" s="89">
        <f>C16+C18</f>
        <v>166</v>
      </c>
      <c r="D20" s="111">
        <f>SUM(D16:D19)</f>
        <v>2071680</v>
      </c>
      <c r="E20" s="286"/>
      <c r="F20" s="287"/>
      <c r="G20" s="261"/>
      <c r="H20" s="41"/>
      <c r="I20" s="99"/>
      <c r="J20" s="262"/>
      <c r="K20" s="7">
        <f>SUM(K16:K19)</f>
        <v>1971840</v>
      </c>
      <c r="L20" s="7">
        <f>SUM(L16:L17)</f>
        <v>99840</v>
      </c>
      <c r="M20" s="7">
        <f>SUM(M16:M17)</f>
        <v>99840</v>
      </c>
      <c r="N20" s="50"/>
      <c r="O20" s="51"/>
      <c r="P20" s="51"/>
      <c r="Q20" s="51"/>
      <c r="R20" s="51"/>
      <c r="S20" s="52"/>
      <c r="T20" s="13"/>
      <c r="U20" s="13"/>
    </row>
    <row r="21" spans="1:21" s="12" customFormat="1" ht="20.25" customHeight="1">
      <c r="A21" s="15" t="s">
        <v>37</v>
      </c>
      <c r="B21" s="30">
        <f>G21+G22+G23</f>
        <v>22480</v>
      </c>
      <c r="C21" s="32">
        <f>I21</f>
        <v>18</v>
      </c>
      <c r="D21" s="32">
        <f>B21*C21</f>
        <v>404640</v>
      </c>
      <c r="E21" s="297" t="s">
        <v>13</v>
      </c>
      <c r="F21" s="297"/>
      <c r="G21" s="60">
        <v>6480</v>
      </c>
      <c r="H21" s="33" t="s">
        <v>9</v>
      </c>
      <c r="I21" s="63">
        <v>18</v>
      </c>
      <c r="J21" s="29" t="s">
        <v>93</v>
      </c>
      <c r="K21" s="32">
        <f>G21*I21</f>
        <v>116640</v>
      </c>
      <c r="L21" s="32">
        <v>0</v>
      </c>
      <c r="M21" s="32">
        <v>0</v>
      </c>
      <c r="N21" s="53"/>
      <c r="O21" s="54"/>
      <c r="P21" s="54"/>
      <c r="Q21" s="54"/>
      <c r="R21" s="54"/>
      <c r="S21" s="55"/>
      <c r="T21" s="13"/>
      <c r="U21" s="13"/>
    </row>
    <row r="22" spans="1:21" s="6" customFormat="1" ht="20.25" customHeight="1">
      <c r="A22" s="11"/>
      <c r="B22" s="10"/>
      <c r="C22" s="10"/>
      <c r="D22" s="10"/>
      <c r="E22" s="298" t="s">
        <v>18</v>
      </c>
      <c r="F22" s="299"/>
      <c r="G22" s="61">
        <v>10000</v>
      </c>
      <c r="H22" s="34" t="s">
        <v>9</v>
      </c>
      <c r="I22" s="64">
        <v>18</v>
      </c>
      <c r="J22" s="265" t="s">
        <v>14</v>
      </c>
      <c r="K22" s="10">
        <f>G22*I22</f>
        <v>180000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6" customFormat="1" ht="20.25" customHeight="1">
      <c r="A23" s="11"/>
      <c r="B23" s="10"/>
      <c r="C23" s="10"/>
      <c r="D23" s="10"/>
      <c r="E23" s="264" t="s">
        <v>106</v>
      </c>
      <c r="F23" s="265"/>
      <c r="G23" s="61">
        <v>6000</v>
      </c>
      <c r="H23" s="34" t="s">
        <v>9</v>
      </c>
      <c r="I23" s="64">
        <v>18</v>
      </c>
      <c r="J23" s="265" t="s">
        <v>14</v>
      </c>
      <c r="K23" s="10">
        <f>G23*I23</f>
        <v>108000</v>
      </c>
      <c r="L23" s="10"/>
      <c r="M23" s="10"/>
      <c r="N23" s="48"/>
      <c r="O23" s="49"/>
      <c r="P23" s="49"/>
      <c r="Q23" s="49"/>
      <c r="R23" s="49"/>
      <c r="S23" s="56"/>
      <c r="T23" s="5"/>
      <c r="U23" s="5"/>
    </row>
    <row r="24" spans="1:21" s="4" customFormat="1" ht="24.75" customHeight="1">
      <c r="A24" s="9" t="s">
        <v>38</v>
      </c>
      <c r="B24" s="8">
        <f>SUM(B21:B23)</f>
        <v>22480</v>
      </c>
      <c r="C24" s="8">
        <f>SUM(C21:C23)</f>
        <v>18</v>
      </c>
      <c r="D24" s="8">
        <f>SUM(D21:D23)</f>
        <v>404640</v>
      </c>
      <c r="E24" s="286" t="s">
        <v>38</v>
      </c>
      <c r="F24" s="287"/>
      <c r="G24" s="261">
        <f>SUM(G21:G23)</f>
        <v>22480</v>
      </c>
      <c r="H24" s="41"/>
      <c r="I24" s="263">
        <v>18</v>
      </c>
      <c r="J24" s="262"/>
      <c r="K24" s="7">
        <f>SUM(K21:K23)</f>
        <v>404640</v>
      </c>
      <c r="L24" s="7">
        <v>0</v>
      </c>
      <c r="M24" s="7">
        <v>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24.75" customHeight="1">
      <c r="A25" s="288" t="s">
        <v>44</v>
      </c>
      <c r="B25" s="287"/>
      <c r="C25" s="7">
        <f>C20+C24</f>
        <v>184</v>
      </c>
      <c r="D25" s="7">
        <f>D20+D24</f>
        <v>2476320</v>
      </c>
      <c r="E25" s="286" t="s">
        <v>44</v>
      </c>
      <c r="F25" s="289"/>
      <c r="G25" s="287"/>
      <c r="H25" s="91"/>
      <c r="I25" s="91">
        <f>I20+I24</f>
        <v>18</v>
      </c>
      <c r="J25" s="91"/>
      <c r="K25" s="7">
        <f>K20+K24</f>
        <v>2376480</v>
      </c>
      <c r="L25" s="7">
        <f>L20+L24</f>
        <v>99840</v>
      </c>
      <c r="M25" s="7">
        <f>M20+M24</f>
        <v>99840</v>
      </c>
      <c r="N25" s="50"/>
      <c r="O25" s="51"/>
      <c r="P25" s="51"/>
      <c r="Q25" s="51"/>
      <c r="R25" s="51"/>
      <c r="S25" s="52"/>
      <c r="T25" s="5"/>
      <c r="U25" s="5"/>
    </row>
    <row r="26" spans="1:21" s="4" customFormat="1" ht="18" customHeight="1">
      <c r="A26" s="4" t="s">
        <v>27</v>
      </c>
      <c r="D26" s="6"/>
      <c r="L26" s="6"/>
      <c r="M26" s="6"/>
      <c r="N26" s="44"/>
      <c r="O26" s="44"/>
      <c r="P26" s="44"/>
      <c r="Q26" s="44"/>
      <c r="R26" s="44"/>
      <c r="S26" s="45"/>
      <c r="T26" s="5"/>
      <c r="U26" s="5"/>
    </row>
    <row r="27" spans="1:21" ht="24" customHeight="1">
      <c r="A27" s="4" t="s">
        <v>0</v>
      </c>
    </row>
    <row r="28" spans="1:21" ht="18.75" customHeight="1">
      <c r="E28" s="4"/>
    </row>
  </sheetData>
  <mergeCells count="21">
    <mergeCell ref="A25:B25"/>
    <mergeCell ref="E25:G25"/>
    <mergeCell ref="A14:A15"/>
    <mergeCell ref="B14:D14"/>
    <mergeCell ref="E14:K14"/>
    <mergeCell ref="E16:F16"/>
    <mergeCell ref="E20:F20"/>
    <mergeCell ref="E21:F21"/>
    <mergeCell ref="E22:F22"/>
    <mergeCell ref="E24:F24"/>
    <mergeCell ref="L14:L15"/>
    <mergeCell ref="M14:M15"/>
    <mergeCell ref="N14:S15"/>
    <mergeCell ref="E15:F15"/>
    <mergeCell ref="G15:J15"/>
    <mergeCell ref="K8:L8"/>
    <mergeCell ref="A1:S1"/>
    <mergeCell ref="F5:G5"/>
    <mergeCell ref="F6:G6"/>
    <mergeCell ref="K6:L6"/>
    <mergeCell ref="K7:L7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8"/>
  <sheetViews>
    <sheetView showGridLines="0" tabSelected="1" view="pageLayout" zoomScaleNormal="96" zoomScaleSheetLayoutView="75" workbookViewId="0">
      <selection sqref="A1:S1"/>
    </sheetView>
  </sheetViews>
  <sheetFormatPr defaultColWidth="9.140625" defaultRowHeight="22.5" customHeight="1"/>
  <cols>
    <col min="1" max="1" width="21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5.140625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8.2851562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15.5703125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300" t="s">
        <v>109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110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77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158</v>
      </c>
      <c r="C5" s="92" t="s">
        <v>90</v>
      </c>
      <c r="D5" s="73">
        <f>I16</f>
        <v>157</v>
      </c>
      <c r="E5" s="92" t="s">
        <v>6</v>
      </c>
      <c r="F5" s="301">
        <v>1</v>
      </c>
      <c r="G5" s="301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7</v>
      </c>
      <c r="C6" s="73" t="s">
        <v>33</v>
      </c>
      <c r="D6" s="73">
        <f>Q16</f>
        <v>7</v>
      </c>
      <c r="E6" s="92" t="s">
        <v>6</v>
      </c>
      <c r="F6" s="301">
        <v>0</v>
      </c>
      <c r="G6" s="301"/>
      <c r="J6" s="280"/>
      <c r="K6" s="301"/>
      <c r="L6" s="301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108</v>
      </c>
      <c r="B7" s="73">
        <f>D8+G8</f>
        <v>165</v>
      </c>
      <c r="D7" s="85"/>
      <c r="H7" s="22"/>
      <c r="K7" s="302"/>
      <c r="L7" s="302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164</v>
      </c>
      <c r="E8" s="87" t="s">
        <v>36</v>
      </c>
      <c r="G8" s="73">
        <f>C18</f>
        <v>1</v>
      </c>
      <c r="H8" s="93"/>
      <c r="J8" s="280"/>
      <c r="K8" s="301"/>
      <c r="L8" s="301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63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64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93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67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303" t="s">
        <v>21</v>
      </c>
      <c r="B14" s="305" t="s">
        <v>30</v>
      </c>
      <c r="C14" s="305"/>
      <c r="D14" s="305"/>
      <c r="E14" s="306" t="s">
        <v>1</v>
      </c>
      <c r="F14" s="306"/>
      <c r="G14" s="306"/>
      <c r="H14" s="306"/>
      <c r="I14" s="306"/>
      <c r="J14" s="306"/>
      <c r="K14" s="306"/>
      <c r="L14" s="307" t="s">
        <v>16</v>
      </c>
      <c r="M14" s="307" t="s">
        <v>11</v>
      </c>
      <c r="N14" s="309" t="s">
        <v>10</v>
      </c>
      <c r="O14" s="310"/>
      <c r="P14" s="310"/>
      <c r="Q14" s="310"/>
      <c r="R14" s="310"/>
      <c r="S14" s="311"/>
      <c r="T14" s="5"/>
      <c r="U14" s="5"/>
    </row>
    <row r="15" spans="1:21" s="16" customFormat="1" ht="20.25" customHeight="1">
      <c r="A15" s="304"/>
      <c r="B15" s="18" t="s">
        <v>34</v>
      </c>
      <c r="C15" s="17" t="s">
        <v>22</v>
      </c>
      <c r="D15" s="28" t="s">
        <v>20</v>
      </c>
      <c r="E15" s="290" t="s">
        <v>45</v>
      </c>
      <c r="F15" s="291"/>
      <c r="G15" s="292" t="s">
        <v>31</v>
      </c>
      <c r="H15" s="293"/>
      <c r="I15" s="293"/>
      <c r="J15" s="294"/>
      <c r="K15" s="17" t="s">
        <v>41</v>
      </c>
      <c r="L15" s="308"/>
      <c r="M15" s="308"/>
      <c r="N15" s="312"/>
      <c r="O15" s="313"/>
      <c r="P15" s="313"/>
      <c r="Q15" s="313"/>
      <c r="R15" s="313"/>
      <c r="S15" s="314"/>
      <c r="T15" s="5"/>
      <c r="U15" s="5"/>
    </row>
    <row r="16" spans="1:21" s="12" customFormat="1" ht="24" customHeight="1">
      <c r="A16" s="124" t="s">
        <v>43</v>
      </c>
      <c r="B16" s="125">
        <v>4450</v>
      </c>
      <c r="C16" s="126">
        <v>164</v>
      </c>
      <c r="D16" s="127">
        <f>B16*C16</f>
        <v>729800</v>
      </c>
      <c r="E16" s="333" t="s">
        <v>43</v>
      </c>
      <c r="F16" s="334"/>
      <c r="G16" s="128">
        <f t="shared" ref="G16" si="0">B16</f>
        <v>4450</v>
      </c>
      <c r="H16" s="129" t="s">
        <v>9</v>
      </c>
      <c r="I16" s="130">
        <v>157</v>
      </c>
      <c r="J16" s="131"/>
      <c r="K16" s="132">
        <f t="shared" ref="K16:K19" si="1">G16*I16</f>
        <v>698650</v>
      </c>
      <c r="L16" s="127">
        <f>D16-K16</f>
        <v>31150</v>
      </c>
      <c r="M16" s="127">
        <f>L16</f>
        <v>31150</v>
      </c>
      <c r="N16" s="133" t="s">
        <v>19</v>
      </c>
      <c r="O16" s="134">
        <f>B16</f>
        <v>4450</v>
      </c>
      <c r="P16" s="135" t="s">
        <v>9</v>
      </c>
      <c r="Q16" s="136">
        <f>C16-I16</f>
        <v>7</v>
      </c>
      <c r="R16" s="137" t="s">
        <v>14</v>
      </c>
      <c r="S16" s="138">
        <f t="shared" ref="S16" si="2">O16*Q16</f>
        <v>31150</v>
      </c>
      <c r="T16" s="13"/>
      <c r="U16" s="13"/>
    </row>
    <row r="17" spans="1:21" s="12" customFormat="1" ht="24" customHeight="1">
      <c r="A17" s="266" t="s">
        <v>101</v>
      </c>
      <c r="B17" s="267">
        <v>2500</v>
      </c>
      <c r="C17" s="268">
        <v>164</v>
      </c>
      <c r="D17" s="127">
        <f t="shared" ref="D17:D19" si="3">B17*C17</f>
        <v>410000</v>
      </c>
      <c r="E17" s="270" t="s">
        <v>101</v>
      </c>
      <c r="F17" s="268"/>
      <c r="G17" s="271">
        <f>B17</f>
        <v>2500</v>
      </c>
      <c r="H17" s="129" t="s">
        <v>9</v>
      </c>
      <c r="I17" s="272">
        <v>164</v>
      </c>
      <c r="J17" s="273"/>
      <c r="K17" s="132">
        <f t="shared" si="1"/>
        <v>410000</v>
      </c>
      <c r="L17" s="269">
        <v>0</v>
      </c>
      <c r="M17" s="269">
        <f>L17</f>
        <v>0</v>
      </c>
      <c r="N17" s="335" t="s">
        <v>111</v>
      </c>
      <c r="O17" s="336"/>
      <c r="P17" s="336"/>
      <c r="Q17" s="336"/>
      <c r="R17" s="336"/>
      <c r="S17" s="337"/>
      <c r="T17" s="13"/>
      <c r="U17" s="13"/>
    </row>
    <row r="18" spans="1:21" s="12" customFormat="1" ht="24" customHeight="1">
      <c r="A18" s="266" t="s">
        <v>102</v>
      </c>
      <c r="B18" s="267">
        <v>4450</v>
      </c>
      <c r="C18" s="268">
        <v>1</v>
      </c>
      <c r="D18" s="127">
        <f t="shared" si="3"/>
        <v>4450</v>
      </c>
      <c r="E18" s="270" t="s">
        <v>104</v>
      </c>
      <c r="F18" s="268"/>
      <c r="G18" s="271">
        <f>B18</f>
        <v>4450</v>
      </c>
      <c r="H18" s="129" t="s">
        <v>9</v>
      </c>
      <c r="I18" s="272">
        <v>1</v>
      </c>
      <c r="J18" s="273"/>
      <c r="K18" s="132">
        <f t="shared" si="1"/>
        <v>4450</v>
      </c>
      <c r="L18" s="269"/>
      <c r="M18" s="269"/>
      <c r="N18" s="274"/>
      <c r="O18" s="275"/>
      <c r="P18" s="276"/>
      <c r="Q18" s="277"/>
      <c r="R18" s="278"/>
      <c r="S18" s="279"/>
      <c r="T18" s="13"/>
      <c r="U18" s="13"/>
    </row>
    <row r="19" spans="1:21" s="12" customFormat="1" ht="24" customHeight="1">
      <c r="A19" s="266" t="s">
        <v>103</v>
      </c>
      <c r="B19" s="267">
        <v>2500</v>
      </c>
      <c r="C19" s="268">
        <v>1</v>
      </c>
      <c r="D19" s="127">
        <f t="shared" si="3"/>
        <v>2500</v>
      </c>
      <c r="E19" s="270" t="s">
        <v>105</v>
      </c>
      <c r="F19" s="268"/>
      <c r="G19" s="271">
        <f>B19</f>
        <v>2500</v>
      </c>
      <c r="H19" s="129" t="s">
        <v>9</v>
      </c>
      <c r="I19" s="272">
        <v>1</v>
      </c>
      <c r="J19" s="273"/>
      <c r="K19" s="132">
        <f t="shared" si="1"/>
        <v>2500</v>
      </c>
      <c r="L19" s="269"/>
      <c r="M19" s="269"/>
      <c r="N19" s="274"/>
      <c r="O19" s="275"/>
      <c r="P19" s="276"/>
      <c r="Q19" s="277"/>
      <c r="R19" s="278"/>
      <c r="S19" s="279"/>
      <c r="T19" s="13"/>
      <c r="U19" s="13"/>
    </row>
    <row r="20" spans="1:21" s="12" customFormat="1" ht="24.75" customHeight="1">
      <c r="A20" s="9" t="s">
        <v>38</v>
      </c>
      <c r="B20" s="31">
        <f>SUM(B16:B17)</f>
        <v>6950</v>
      </c>
      <c r="C20" s="89">
        <f>C16+C18</f>
        <v>165</v>
      </c>
      <c r="D20" s="111">
        <f>SUM(D16:D19)</f>
        <v>1146750</v>
      </c>
      <c r="E20" s="286"/>
      <c r="F20" s="287"/>
      <c r="G20" s="281"/>
      <c r="H20" s="41"/>
      <c r="I20" s="99"/>
      <c r="J20" s="282"/>
      <c r="K20" s="7">
        <f>SUM(K16:K19)</f>
        <v>1115600</v>
      </c>
      <c r="L20" s="7">
        <f>SUM(L16:L17)</f>
        <v>31150</v>
      </c>
      <c r="M20" s="7">
        <f>SUM(M16:M17)</f>
        <v>31150</v>
      </c>
      <c r="N20" s="50"/>
      <c r="O20" s="51"/>
      <c r="P20" s="51"/>
      <c r="Q20" s="51"/>
      <c r="R20" s="51"/>
      <c r="S20" s="52"/>
      <c r="T20" s="13"/>
      <c r="U20" s="13"/>
    </row>
    <row r="21" spans="1:21" s="12" customFormat="1" ht="20.25" customHeight="1">
      <c r="A21" s="15" t="s">
        <v>37</v>
      </c>
      <c r="B21" s="30">
        <f>G21+G22+G23</f>
        <v>18450</v>
      </c>
      <c r="C21" s="32">
        <f>I21</f>
        <v>18</v>
      </c>
      <c r="D21" s="32">
        <f>B21*C21</f>
        <v>332100</v>
      </c>
      <c r="E21" s="297" t="s">
        <v>13</v>
      </c>
      <c r="F21" s="297"/>
      <c r="G21" s="60">
        <v>4450</v>
      </c>
      <c r="H21" s="33" t="s">
        <v>9</v>
      </c>
      <c r="I21" s="63">
        <v>18</v>
      </c>
      <c r="J21" s="29" t="s">
        <v>93</v>
      </c>
      <c r="K21" s="32">
        <f>G21*I21</f>
        <v>80100</v>
      </c>
      <c r="L21" s="32">
        <v>0</v>
      </c>
      <c r="M21" s="32">
        <v>0</v>
      </c>
      <c r="N21" s="53"/>
      <c r="O21" s="54"/>
      <c r="P21" s="54"/>
      <c r="Q21" s="54"/>
      <c r="R21" s="54"/>
      <c r="S21" s="55"/>
      <c r="T21" s="13"/>
      <c r="U21" s="13"/>
    </row>
    <row r="22" spans="1:21" s="6" customFormat="1" ht="20.25" customHeight="1">
      <c r="A22" s="11"/>
      <c r="B22" s="10"/>
      <c r="C22" s="10"/>
      <c r="D22" s="10"/>
      <c r="E22" s="298" t="s">
        <v>18</v>
      </c>
      <c r="F22" s="299"/>
      <c r="G22" s="61">
        <v>10000</v>
      </c>
      <c r="H22" s="34" t="s">
        <v>9</v>
      </c>
      <c r="I22" s="64">
        <v>18</v>
      </c>
      <c r="J22" s="285" t="s">
        <v>14</v>
      </c>
      <c r="K22" s="10">
        <f>G22*I22</f>
        <v>180000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6" customFormat="1" ht="20.25" customHeight="1">
      <c r="A23" s="11"/>
      <c r="B23" s="10"/>
      <c r="C23" s="10"/>
      <c r="D23" s="10"/>
      <c r="E23" s="284" t="s">
        <v>106</v>
      </c>
      <c r="F23" s="285"/>
      <c r="G23" s="61">
        <v>4000</v>
      </c>
      <c r="H23" s="34" t="s">
        <v>9</v>
      </c>
      <c r="I23" s="64">
        <v>18</v>
      </c>
      <c r="J23" s="285" t="s">
        <v>14</v>
      </c>
      <c r="K23" s="10">
        <f>G23*I23</f>
        <v>72000</v>
      </c>
      <c r="L23" s="10"/>
      <c r="M23" s="10"/>
      <c r="N23" s="48"/>
      <c r="O23" s="49"/>
      <c r="P23" s="49"/>
      <c r="Q23" s="49"/>
      <c r="R23" s="49"/>
      <c r="S23" s="56"/>
      <c r="T23" s="5"/>
      <c r="U23" s="5"/>
    </row>
    <row r="24" spans="1:21" s="4" customFormat="1" ht="24.75" customHeight="1">
      <c r="A24" s="9" t="s">
        <v>38</v>
      </c>
      <c r="B24" s="8">
        <f>SUM(B21:B23)</f>
        <v>18450</v>
      </c>
      <c r="C24" s="8">
        <f>SUM(C21:C23)</f>
        <v>18</v>
      </c>
      <c r="D24" s="8">
        <f>SUM(D21:D23)</f>
        <v>332100</v>
      </c>
      <c r="E24" s="286" t="s">
        <v>38</v>
      </c>
      <c r="F24" s="287"/>
      <c r="G24" s="281">
        <f>SUM(G21:G23)</f>
        <v>18450</v>
      </c>
      <c r="H24" s="41"/>
      <c r="I24" s="283">
        <v>18</v>
      </c>
      <c r="J24" s="282"/>
      <c r="K24" s="7">
        <f>SUM(K21:K23)</f>
        <v>332100</v>
      </c>
      <c r="L24" s="7">
        <v>0</v>
      </c>
      <c r="M24" s="7">
        <v>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24.75" customHeight="1">
      <c r="A25" s="288" t="s">
        <v>44</v>
      </c>
      <c r="B25" s="287"/>
      <c r="C25" s="7">
        <f>C20+C24</f>
        <v>183</v>
      </c>
      <c r="D25" s="7">
        <f>D20+D24</f>
        <v>1478850</v>
      </c>
      <c r="E25" s="286" t="s">
        <v>44</v>
      </c>
      <c r="F25" s="289"/>
      <c r="G25" s="287"/>
      <c r="H25" s="91"/>
      <c r="I25" s="91">
        <f>I20+I24</f>
        <v>18</v>
      </c>
      <c r="J25" s="91"/>
      <c r="K25" s="7">
        <f>K20+K24</f>
        <v>1447700</v>
      </c>
      <c r="L25" s="7">
        <f>L20+L24</f>
        <v>31150</v>
      </c>
      <c r="M25" s="7">
        <f>M20+M24</f>
        <v>31150</v>
      </c>
      <c r="N25" s="50"/>
      <c r="O25" s="51"/>
      <c r="P25" s="51"/>
      <c r="Q25" s="51"/>
      <c r="R25" s="51"/>
      <c r="S25" s="52"/>
      <c r="T25" s="5"/>
      <c r="U25" s="5"/>
    </row>
    <row r="26" spans="1:21" s="4" customFormat="1" ht="18" customHeight="1">
      <c r="A26" s="4" t="s">
        <v>27</v>
      </c>
      <c r="D26" s="6"/>
      <c r="L26" s="6"/>
      <c r="M26" s="6"/>
      <c r="N26" s="44"/>
      <c r="O26" s="44"/>
      <c r="P26" s="44"/>
      <c r="Q26" s="44"/>
      <c r="R26" s="44"/>
      <c r="S26" s="45"/>
      <c r="T26" s="5"/>
      <c r="U26" s="5"/>
    </row>
    <row r="27" spans="1:21" ht="24" customHeight="1">
      <c r="A27" s="4" t="s">
        <v>0</v>
      </c>
    </row>
    <row r="28" spans="1:21" ht="18.75" customHeight="1">
      <c r="E28" s="4"/>
    </row>
  </sheetData>
  <mergeCells count="22">
    <mergeCell ref="A25:B25"/>
    <mergeCell ref="E25:G25"/>
    <mergeCell ref="A14:A15"/>
    <mergeCell ref="B14:D14"/>
    <mergeCell ref="E14:K14"/>
    <mergeCell ref="E16:F16"/>
    <mergeCell ref="E20:F20"/>
    <mergeCell ref="E21:F21"/>
    <mergeCell ref="E22:F22"/>
    <mergeCell ref="E24:F24"/>
    <mergeCell ref="N17:S17"/>
    <mergeCell ref="K8:L8"/>
    <mergeCell ref="A1:S1"/>
    <mergeCell ref="F5:G5"/>
    <mergeCell ref="F6:G6"/>
    <mergeCell ref="K6:L6"/>
    <mergeCell ref="K7:L7"/>
    <mergeCell ref="L14:L15"/>
    <mergeCell ref="M14:M15"/>
    <mergeCell ref="N14:S15"/>
    <mergeCell ref="E15:F15"/>
    <mergeCell ref="G15:J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zoomScaleNormal="100" zoomScaleSheetLayoutView="75" workbookViewId="0"/>
  </sheetViews>
  <sheetFormatPr defaultColWidth="9.140625" defaultRowHeight="12"/>
  <sheetData/>
  <phoneticPr fontId="15" type="noConversion"/>
  <pageMargins left="0.74805557727813721" right="0.74805557727813721" top="0.98430556058883667" bottom="0.98430556058883667" header="0.51180553436279297" footer="0.51180553436279297"/>
  <pageSetup paperSize="9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/>
  <dimension ref="A1:U29"/>
  <sheetViews>
    <sheetView showGridLines="0" zoomScaleNormal="100" zoomScaleSheetLayoutView="75" workbookViewId="0">
      <selection activeCell="D22" sqref="D22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300" t="s">
        <v>52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8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49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68</v>
      </c>
      <c r="C5" s="92" t="s">
        <v>42</v>
      </c>
      <c r="D5" s="73">
        <f>I16</f>
        <v>67</v>
      </c>
      <c r="E5" s="92" t="s">
        <v>6</v>
      </c>
      <c r="F5" s="301">
        <f>I17</f>
        <v>1</v>
      </c>
      <c r="G5" s="301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1</v>
      </c>
      <c r="C6" s="73" t="s">
        <v>33</v>
      </c>
      <c r="D6" s="73">
        <f>Q16</f>
        <v>1</v>
      </c>
      <c r="E6" s="92" t="s">
        <v>6</v>
      </c>
      <c r="F6" s="301">
        <f>Q17</f>
        <v>0</v>
      </c>
      <c r="G6" s="301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69</v>
      </c>
      <c r="D7" s="85"/>
      <c r="H7" s="22"/>
      <c r="K7" s="302"/>
      <c r="L7" s="302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68</v>
      </c>
      <c r="E8" s="87" t="s">
        <v>36</v>
      </c>
      <c r="G8" s="73">
        <v>1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50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47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303" t="s">
        <v>21</v>
      </c>
      <c r="B14" s="305" t="s">
        <v>30</v>
      </c>
      <c r="C14" s="305"/>
      <c r="D14" s="305"/>
      <c r="E14" s="306" t="s">
        <v>1</v>
      </c>
      <c r="F14" s="306"/>
      <c r="G14" s="306"/>
      <c r="H14" s="306"/>
      <c r="I14" s="306"/>
      <c r="J14" s="306"/>
      <c r="K14" s="306"/>
      <c r="L14" s="307" t="s">
        <v>16</v>
      </c>
      <c r="M14" s="307" t="s">
        <v>11</v>
      </c>
      <c r="N14" s="309" t="s">
        <v>10</v>
      </c>
      <c r="O14" s="310"/>
      <c r="P14" s="310"/>
      <c r="Q14" s="310"/>
      <c r="R14" s="310"/>
      <c r="S14" s="311"/>
      <c r="T14" s="5"/>
      <c r="U14" s="5"/>
    </row>
    <row r="15" spans="1:21" s="16" customFormat="1" ht="20.25" customHeight="1">
      <c r="A15" s="304"/>
      <c r="B15" s="18" t="s">
        <v>34</v>
      </c>
      <c r="C15" s="17" t="s">
        <v>22</v>
      </c>
      <c r="D15" s="28" t="s">
        <v>20</v>
      </c>
      <c r="E15" s="290" t="s">
        <v>45</v>
      </c>
      <c r="F15" s="291"/>
      <c r="G15" s="292" t="s">
        <v>31</v>
      </c>
      <c r="H15" s="293"/>
      <c r="I15" s="293"/>
      <c r="J15" s="294"/>
      <c r="K15" s="17" t="s">
        <v>41</v>
      </c>
      <c r="L15" s="308"/>
      <c r="M15" s="308"/>
      <c r="N15" s="312"/>
      <c r="O15" s="313"/>
      <c r="P15" s="313"/>
      <c r="Q15" s="313"/>
      <c r="R15" s="313"/>
      <c r="S15" s="314"/>
      <c r="T15" s="5"/>
      <c r="U15" s="5"/>
    </row>
    <row r="16" spans="1:21" s="12" customFormat="1" ht="24.75" customHeight="1">
      <c r="A16" s="124" t="s">
        <v>43</v>
      </c>
      <c r="B16" s="125">
        <v>5700</v>
      </c>
      <c r="C16" s="126">
        <v>68</v>
      </c>
      <c r="D16" s="127">
        <f>B16*C16</f>
        <v>387600</v>
      </c>
      <c r="E16" s="295" t="s">
        <v>43</v>
      </c>
      <c r="F16" s="296"/>
      <c r="G16" s="128">
        <f>B16</f>
        <v>5700</v>
      </c>
      <c r="H16" s="129" t="s">
        <v>9</v>
      </c>
      <c r="I16" s="130">
        <v>67</v>
      </c>
      <c r="J16" s="131"/>
      <c r="K16" s="132">
        <f>G16*I16</f>
        <v>381900</v>
      </c>
      <c r="L16" s="127">
        <f>D16-K16</f>
        <v>5700</v>
      </c>
      <c r="M16" s="127">
        <f>L16</f>
        <v>5700</v>
      </c>
      <c r="N16" s="133" t="s">
        <v>19</v>
      </c>
      <c r="O16" s="134">
        <f>B16</f>
        <v>5700</v>
      </c>
      <c r="P16" s="135" t="s">
        <v>9</v>
      </c>
      <c r="Q16" s="136">
        <v>1</v>
      </c>
      <c r="R16" s="137" t="s">
        <v>14</v>
      </c>
      <c r="S16" s="138">
        <f t="shared" ref="S16:S19" si="0">O16*Q16</f>
        <v>5700</v>
      </c>
      <c r="T16" s="13"/>
      <c r="U16" s="13"/>
    </row>
    <row r="17" spans="1:21" s="12" customFormat="1" ht="24.75" customHeight="1">
      <c r="A17" s="139" t="s">
        <v>2</v>
      </c>
      <c r="B17" s="140">
        <v>5700</v>
      </c>
      <c r="C17" s="141">
        <v>1</v>
      </c>
      <c r="D17" s="142">
        <f>B17</f>
        <v>5700</v>
      </c>
      <c r="E17" s="143" t="s">
        <v>26</v>
      </c>
      <c r="F17" s="144"/>
      <c r="G17" s="145">
        <f>B17</f>
        <v>5700</v>
      </c>
      <c r="H17" s="146" t="s">
        <v>9</v>
      </c>
      <c r="I17" s="147">
        <v>1</v>
      </c>
      <c r="J17" s="148"/>
      <c r="K17" s="149">
        <f>G17*I17</f>
        <v>5700</v>
      </c>
      <c r="L17" s="150">
        <f>D17-K17</f>
        <v>0</v>
      </c>
      <c r="M17" s="150">
        <f>L17</f>
        <v>0</v>
      </c>
      <c r="N17" s="151" t="s">
        <v>19</v>
      </c>
      <c r="O17" s="152">
        <v>0</v>
      </c>
      <c r="P17" s="153" t="s">
        <v>9</v>
      </c>
      <c r="Q17" s="154">
        <v>0</v>
      </c>
      <c r="R17" s="155" t="s">
        <v>14</v>
      </c>
      <c r="S17" s="156">
        <f t="shared" si="0"/>
        <v>0</v>
      </c>
      <c r="T17" s="13"/>
      <c r="U17" s="13"/>
    </row>
    <row r="18" spans="1:21" s="12" customFormat="1" ht="24.75" customHeight="1">
      <c r="A18" s="115" t="s">
        <v>40</v>
      </c>
      <c r="B18" s="116">
        <v>2000</v>
      </c>
      <c r="C18" s="117">
        <v>68</v>
      </c>
      <c r="D18" s="118">
        <f>B18*C18</f>
        <v>136000</v>
      </c>
      <c r="E18" s="315" t="s">
        <v>40</v>
      </c>
      <c r="F18" s="316"/>
      <c r="G18" s="119">
        <f>B18</f>
        <v>2000</v>
      </c>
      <c r="H18" s="120" t="s">
        <v>9</v>
      </c>
      <c r="I18" s="121">
        <v>67</v>
      </c>
      <c r="J18" s="122"/>
      <c r="K18" s="123">
        <f>G18*I18</f>
        <v>134000</v>
      </c>
      <c r="L18" s="118">
        <f>D18-K18</f>
        <v>2000</v>
      </c>
      <c r="M18" s="118">
        <f>L18</f>
        <v>2000</v>
      </c>
      <c r="N18" s="81" t="s">
        <v>19</v>
      </c>
      <c r="O18" s="82">
        <f>B18</f>
        <v>2000</v>
      </c>
      <c r="P18" s="100" t="s">
        <v>9</v>
      </c>
      <c r="Q18" s="101">
        <v>1</v>
      </c>
      <c r="R18" s="83" t="s">
        <v>14</v>
      </c>
      <c r="S18" s="84">
        <f t="shared" si="0"/>
        <v>2000</v>
      </c>
      <c r="T18" s="13"/>
      <c r="U18" s="13"/>
    </row>
    <row r="19" spans="1:21" s="12" customFormat="1" ht="24.75" customHeight="1">
      <c r="A19" s="90" t="s">
        <v>4</v>
      </c>
      <c r="B19" s="75">
        <v>2000</v>
      </c>
      <c r="C19" s="76">
        <v>1</v>
      </c>
      <c r="D19" s="96">
        <f>B19</f>
        <v>2000</v>
      </c>
      <c r="E19" s="114" t="s">
        <v>4</v>
      </c>
      <c r="F19" s="113"/>
      <c r="G19" s="77">
        <f>B19</f>
        <v>2000</v>
      </c>
      <c r="H19" s="78" t="s">
        <v>9</v>
      </c>
      <c r="I19" s="79">
        <v>1</v>
      </c>
      <c r="J19" s="80"/>
      <c r="K19" s="98">
        <f>G19*I19</f>
        <v>2000</v>
      </c>
      <c r="L19" s="95">
        <f>D19-K19</f>
        <v>0</v>
      </c>
      <c r="M19" s="95">
        <f>L19</f>
        <v>0</v>
      </c>
      <c r="N19" s="81" t="s">
        <v>19</v>
      </c>
      <c r="O19" s="82">
        <v>0</v>
      </c>
      <c r="P19" s="100" t="s">
        <v>9</v>
      </c>
      <c r="Q19" s="101">
        <v>0</v>
      </c>
      <c r="R19" s="83" t="s">
        <v>14</v>
      </c>
      <c r="S19" s="84">
        <f t="shared" si="0"/>
        <v>0</v>
      </c>
      <c r="T19" s="13"/>
      <c r="U19" s="13"/>
    </row>
    <row r="20" spans="1:21" s="12" customFormat="1" ht="24.75" customHeight="1">
      <c r="A20" s="9" t="s">
        <v>38</v>
      </c>
      <c r="B20" s="31"/>
      <c r="C20" s="89">
        <f>SUM(C18:C19)</f>
        <v>69</v>
      </c>
      <c r="D20" s="111">
        <f>SUM(D16:D19)</f>
        <v>531300</v>
      </c>
      <c r="E20" s="286"/>
      <c r="F20" s="287"/>
      <c r="G20" s="65"/>
      <c r="H20" s="41"/>
      <c r="I20" s="99">
        <f>SUM(I16:I17)</f>
        <v>68</v>
      </c>
      <c r="J20" s="105"/>
      <c r="K20" s="7">
        <f>SUM(K16:K19)</f>
        <v>523600</v>
      </c>
      <c r="L20" s="7">
        <f t="shared" ref="L20:M20" si="1">SUM(L16:L19)</f>
        <v>7700</v>
      </c>
      <c r="M20" s="7">
        <f t="shared" si="1"/>
        <v>7700</v>
      </c>
      <c r="N20" s="50"/>
      <c r="O20" s="51"/>
      <c r="P20" s="51"/>
      <c r="Q20" s="51"/>
      <c r="R20" s="51"/>
      <c r="S20" s="52">
        <f>SUM(S16:S19)</f>
        <v>7700</v>
      </c>
      <c r="T20" s="13"/>
      <c r="U20" s="13"/>
    </row>
    <row r="21" spans="1:21" s="12" customFormat="1" ht="24.75" customHeight="1">
      <c r="A21" s="15" t="s">
        <v>37</v>
      </c>
      <c r="B21" s="30">
        <f>G21+G22+G23+G24</f>
        <v>5700</v>
      </c>
      <c r="C21" s="14">
        <f>I21</f>
        <v>9</v>
      </c>
      <c r="D21" s="14">
        <f>B21*C21</f>
        <v>51300</v>
      </c>
      <c r="E21" s="297" t="s">
        <v>13</v>
      </c>
      <c r="F21" s="297"/>
      <c r="G21" s="60">
        <v>5700</v>
      </c>
      <c r="H21" s="33" t="s">
        <v>9</v>
      </c>
      <c r="I21" s="63">
        <v>9</v>
      </c>
      <c r="J21" s="29" t="s">
        <v>14</v>
      </c>
      <c r="K21" s="14">
        <f>G21*I21</f>
        <v>51300</v>
      </c>
      <c r="L21" s="32">
        <v>0</v>
      </c>
      <c r="M21" s="14">
        <v>0</v>
      </c>
      <c r="N21" s="53"/>
      <c r="O21" s="54"/>
      <c r="P21" s="54"/>
      <c r="Q21" s="54"/>
      <c r="R21" s="54"/>
      <c r="S21" s="55"/>
      <c r="T21" s="13"/>
      <c r="U21" s="13"/>
    </row>
    <row r="22" spans="1:21" s="6" customFormat="1" ht="24.75" customHeight="1">
      <c r="A22" s="11"/>
      <c r="B22" s="10"/>
      <c r="C22" s="10"/>
      <c r="D22" s="10"/>
      <c r="E22" s="298" t="s">
        <v>18</v>
      </c>
      <c r="F22" s="299"/>
      <c r="G22" s="61"/>
      <c r="H22" s="34" t="s">
        <v>9</v>
      </c>
      <c r="I22" s="64"/>
      <c r="J22" s="109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6" customFormat="1" ht="24.75" customHeight="1">
      <c r="A23" s="11"/>
      <c r="B23" s="10"/>
      <c r="C23" s="10"/>
      <c r="D23" s="10"/>
      <c r="E23" s="108" t="s">
        <v>12</v>
      </c>
      <c r="F23" s="109"/>
      <c r="G23" s="61"/>
      <c r="H23" s="34" t="s">
        <v>9</v>
      </c>
      <c r="I23" s="64"/>
      <c r="J23" s="109" t="s">
        <v>14</v>
      </c>
      <c r="K23" s="10">
        <f>G23*I23</f>
        <v>0</v>
      </c>
      <c r="L23" s="10"/>
      <c r="M23" s="10"/>
      <c r="N23" s="48"/>
      <c r="O23" s="49"/>
      <c r="P23" s="49"/>
      <c r="Q23" s="49"/>
      <c r="R23" s="49"/>
      <c r="S23" s="56"/>
      <c r="T23" s="5"/>
      <c r="U23" s="5"/>
    </row>
    <row r="24" spans="1:21" s="6" customFormat="1" ht="24.75" customHeight="1">
      <c r="A24" s="11"/>
      <c r="B24" s="10"/>
      <c r="C24" s="10"/>
      <c r="D24" s="10"/>
      <c r="E24" s="106" t="s">
        <v>15</v>
      </c>
      <c r="F24" s="107"/>
      <c r="G24" s="61"/>
      <c r="H24" s="34" t="s">
        <v>9</v>
      </c>
      <c r="I24" s="64"/>
      <c r="J24" s="35" t="s">
        <v>14</v>
      </c>
      <c r="K24" s="10">
        <f>G24*I24</f>
        <v>0</v>
      </c>
      <c r="L24" s="10"/>
      <c r="M24" s="10"/>
      <c r="N24" s="48"/>
      <c r="O24" s="49"/>
      <c r="P24" s="49"/>
      <c r="Q24" s="49"/>
      <c r="R24" s="49"/>
      <c r="S24" s="56"/>
      <c r="T24" s="5"/>
      <c r="U24" s="5"/>
    </row>
    <row r="25" spans="1:21" s="4" customFormat="1" ht="24.75" customHeight="1">
      <c r="A25" s="9" t="s">
        <v>38</v>
      </c>
      <c r="B25" s="8">
        <f>SUM(B21:B24)</f>
        <v>5700</v>
      </c>
      <c r="C25" s="8">
        <f t="shared" ref="C25:D25" si="2">SUM(C21:C24)</f>
        <v>9</v>
      </c>
      <c r="D25" s="8">
        <f t="shared" si="2"/>
        <v>51300</v>
      </c>
      <c r="E25" s="286" t="s">
        <v>38</v>
      </c>
      <c r="F25" s="287"/>
      <c r="G25" s="110">
        <f>SUM(G21:G24)</f>
        <v>5700</v>
      </c>
      <c r="H25" s="41"/>
      <c r="I25" s="66">
        <f>SUM(I21:I24)</f>
        <v>9</v>
      </c>
      <c r="J25" s="105"/>
      <c r="K25" s="7">
        <f>SUM(K21:K24)</f>
        <v>51300</v>
      </c>
      <c r="L25" s="7">
        <v>0</v>
      </c>
      <c r="M25" s="7">
        <v>0</v>
      </c>
      <c r="N25" s="50"/>
      <c r="O25" s="51"/>
      <c r="P25" s="51"/>
      <c r="Q25" s="51"/>
      <c r="R25" s="51"/>
      <c r="S25" s="52"/>
      <c r="T25" s="5"/>
      <c r="U25" s="5"/>
    </row>
    <row r="26" spans="1:21" s="4" customFormat="1" ht="24.75" customHeight="1">
      <c r="A26" s="288" t="s">
        <v>44</v>
      </c>
      <c r="B26" s="287"/>
      <c r="C26" s="7">
        <f>C20+C25</f>
        <v>78</v>
      </c>
      <c r="D26" s="7">
        <f>D20+D25</f>
        <v>582600</v>
      </c>
      <c r="E26" s="286" t="s">
        <v>44</v>
      </c>
      <c r="F26" s="289"/>
      <c r="G26" s="287"/>
      <c r="H26" s="91"/>
      <c r="I26" s="91">
        <f>I20+I25</f>
        <v>77</v>
      </c>
      <c r="J26" s="91"/>
      <c r="K26" s="7">
        <f>K20+K25</f>
        <v>574900</v>
      </c>
      <c r="L26" s="7">
        <f t="shared" ref="L26:M26" si="3">L20+L25</f>
        <v>7700</v>
      </c>
      <c r="M26" s="7">
        <f t="shared" si="3"/>
        <v>7700</v>
      </c>
      <c r="N26" s="50"/>
      <c r="O26" s="51"/>
      <c r="P26" s="51"/>
      <c r="Q26" s="51"/>
      <c r="R26" s="51"/>
      <c r="S26" s="52"/>
      <c r="T26" s="5"/>
      <c r="U26" s="5"/>
    </row>
    <row r="27" spans="1:21" s="4" customFormat="1" ht="18" customHeight="1">
      <c r="A27" s="4" t="s">
        <v>27</v>
      </c>
      <c r="D27" s="6"/>
      <c r="L27" s="6"/>
      <c r="M27" s="6"/>
      <c r="N27" s="44"/>
      <c r="O27" s="44"/>
      <c r="P27" s="44"/>
      <c r="Q27" s="44"/>
      <c r="R27" s="44"/>
      <c r="S27" s="45"/>
      <c r="T27" s="5"/>
      <c r="U27" s="5"/>
    </row>
    <row r="28" spans="1:21" ht="24" customHeight="1">
      <c r="A28" s="4" t="s">
        <v>0</v>
      </c>
    </row>
    <row r="29" spans="1:21" ht="18.75" customHeight="1">
      <c r="E29" s="4"/>
    </row>
  </sheetData>
  <mergeCells count="20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5:F25"/>
    <mergeCell ref="A26:B26"/>
    <mergeCell ref="E26:G26"/>
    <mergeCell ref="E15:F15"/>
    <mergeCell ref="G15:J15"/>
    <mergeCell ref="E16:F16"/>
    <mergeCell ref="E20:F20"/>
    <mergeCell ref="E21:F21"/>
    <mergeCell ref="E22:F22"/>
    <mergeCell ref="E18:F18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7"/>
  <sheetViews>
    <sheetView showGridLines="0" zoomScaleNormal="100" zoomScaleSheetLayoutView="75" workbookViewId="0">
      <selection sqref="A1:S1"/>
    </sheetView>
  </sheetViews>
  <sheetFormatPr defaultColWidth="9.140625" defaultRowHeight="22.5" customHeight="1"/>
  <cols>
    <col min="1" max="1" width="20.28515625" style="200" customWidth="1"/>
    <col min="2" max="3" width="11.140625" style="200" customWidth="1"/>
    <col min="4" max="4" width="12.85546875" style="200" customWidth="1"/>
    <col min="5" max="5" width="13.5703125" style="200" customWidth="1"/>
    <col min="6" max="6" width="3" style="200" customWidth="1"/>
    <col min="7" max="7" width="8.7109375" style="200" customWidth="1"/>
    <col min="8" max="8" width="2.42578125" style="200" customWidth="1"/>
    <col min="9" max="9" width="5.42578125" style="200" customWidth="1"/>
    <col min="10" max="10" width="2.7109375" style="200" customWidth="1"/>
    <col min="11" max="11" width="10.7109375" style="200" customWidth="1"/>
    <col min="12" max="12" width="10.28515625" style="201" customWidth="1"/>
    <col min="13" max="13" width="10.42578125" style="201" customWidth="1"/>
    <col min="14" max="14" width="6" style="202" customWidth="1"/>
    <col min="15" max="15" width="6.85546875" style="202" customWidth="1"/>
    <col min="16" max="16" width="3.28515625" style="202" customWidth="1"/>
    <col min="17" max="17" width="5.28515625" style="202" customWidth="1"/>
    <col min="18" max="18" width="3.28515625" style="202" customWidth="1"/>
    <col min="19" max="19" width="9" style="203" customWidth="1"/>
    <col min="20" max="20" width="15.7109375" style="199" customWidth="1"/>
    <col min="21" max="21" width="9.42578125" style="199" customWidth="1"/>
    <col min="22" max="16384" width="9.140625" style="200"/>
  </cols>
  <sheetData>
    <row r="1" spans="1:21" ht="27.75" customHeight="1">
      <c r="A1" s="317" t="s">
        <v>52</v>
      </c>
      <c r="B1" s="317"/>
      <c r="C1" s="317"/>
      <c r="D1" s="317"/>
      <c r="E1" s="317"/>
      <c r="F1" s="317"/>
      <c r="G1" s="317"/>
      <c r="H1" s="317"/>
      <c r="I1" s="317"/>
      <c r="J1" s="317"/>
      <c r="K1" s="317"/>
      <c r="L1" s="317"/>
      <c r="M1" s="317"/>
      <c r="N1" s="317"/>
      <c r="O1" s="317"/>
      <c r="P1" s="317"/>
      <c r="Q1" s="317"/>
      <c r="R1" s="317"/>
      <c r="S1" s="317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70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49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91</v>
      </c>
      <c r="C5" s="92" t="s">
        <v>42</v>
      </c>
      <c r="D5" s="73">
        <f>I16</f>
        <v>91</v>
      </c>
      <c r="E5" s="92" t="s">
        <v>6</v>
      </c>
      <c r="F5" s="301">
        <v>0</v>
      </c>
      <c r="G5" s="301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9</v>
      </c>
      <c r="C6" s="73" t="s">
        <v>33</v>
      </c>
      <c r="D6" s="73">
        <f>Q16</f>
        <v>9</v>
      </c>
      <c r="E6" s="92" t="s">
        <v>6</v>
      </c>
      <c r="F6" s="301">
        <v>0</v>
      </c>
      <c r="G6" s="301"/>
      <c r="H6" s="93" t="s">
        <v>17</v>
      </c>
      <c r="J6" s="197"/>
      <c r="K6" s="198"/>
      <c r="L6" s="198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100</v>
      </c>
      <c r="D7" s="85"/>
      <c r="H7" s="22"/>
      <c r="K7" s="302"/>
      <c r="L7" s="302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100</v>
      </c>
      <c r="E8" s="87" t="s">
        <v>36</v>
      </c>
      <c r="G8" s="73">
        <v>0</v>
      </c>
      <c r="J8" s="197"/>
      <c r="K8" s="198"/>
      <c r="L8" s="198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71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47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303" t="s">
        <v>21</v>
      </c>
      <c r="B14" s="305" t="s">
        <v>30</v>
      </c>
      <c r="C14" s="305"/>
      <c r="D14" s="305"/>
      <c r="E14" s="306" t="s">
        <v>1</v>
      </c>
      <c r="F14" s="306"/>
      <c r="G14" s="306"/>
      <c r="H14" s="306"/>
      <c r="I14" s="306"/>
      <c r="J14" s="306"/>
      <c r="K14" s="306"/>
      <c r="L14" s="307" t="s">
        <v>16</v>
      </c>
      <c r="M14" s="307" t="s">
        <v>11</v>
      </c>
      <c r="N14" s="309" t="s">
        <v>10</v>
      </c>
      <c r="O14" s="310"/>
      <c r="P14" s="310"/>
      <c r="Q14" s="310"/>
      <c r="R14" s="310"/>
      <c r="S14" s="311"/>
      <c r="T14" s="5"/>
      <c r="U14" s="5"/>
    </row>
    <row r="15" spans="1:21" s="16" customFormat="1" ht="20.25" customHeight="1">
      <c r="A15" s="304"/>
      <c r="B15" s="18" t="s">
        <v>34</v>
      </c>
      <c r="C15" s="17" t="s">
        <v>22</v>
      </c>
      <c r="D15" s="28" t="s">
        <v>20</v>
      </c>
      <c r="E15" s="290" t="s">
        <v>45</v>
      </c>
      <c r="F15" s="291"/>
      <c r="G15" s="292" t="s">
        <v>31</v>
      </c>
      <c r="H15" s="293"/>
      <c r="I15" s="293"/>
      <c r="J15" s="294"/>
      <c r="K15" s="17" t="s">
        <v>41</v>
      </c>
      <c r="L15" s="308"/>
      <c r="M15" s="308"/>
      <c r="N15" s="312"/>
      <c r="O15" s="313"/>
      <c r="P15" s="313"/>
      <c r="Q15" s="313"/>
      <c r="R15" s="313"/>
      <c r="S15" s="314"/>
      <c r="T15" s="5"/>
      <c r="U15" s="5"/>
    </row>
    <row r="16" spans="1:21" s="12" customFormat="1" ht="24.75" customHeight="1">
      <c r="A16" s="124" t="s">
        <v>43</v>
      </c>
      <c r="B16" s="125">
        <v>6030</v>
      </c>
      <c r="C16" s="126">
        <v>100</v>
      </c>
      <c r="D16" s="127">
        <f>B16*C16</f>
        <v>603000</v>
      </c>
      <c r="E16" s="295" t="s">
        <v>43</v>
      </c>
      <c r="F16" s="296"/>
      <c r="G16" s="128">
        <f>B16</f>
        <v>6030</v>
      </c>
      <c r="H16" s="129" t="s">
        <v>9</v>
      </c>
      <c r="I16" s="165">
        <v>91</v>
      </c>
      <c r="J16" s="131"/>
      <c r="K16" s="132">
        <f>G16*I16</f>
        <v>548730</v>
      </c>
      <c r="L16" s="127">
        <f>D16-K16</f>
        <v>54270</v>
      </c>
      <c r="M16" s="127">
        <f>L16</f>
        <v>54270</v>
      </c>
      <c r="N16" s="133" t="s">
        <v>19</v>
      </c>
      <c r="O16" s="134">
        <f>B16</f>
        <v>6030</v>
      </c>
      <c r="P16" s="135" t="s">
        <v>9</v>
      </c>
      <c r="Q16" s="167">
        <v>9</v>
      </c>
      <c r="R16" s="137" t="s">
        <v>14</v>
      </c>
      <c r="S16" s="138">
        <f t="shared" ref="S16:S17" si="0">O16*Q16</f>
        <v>54270</v>
      </c>
      <c r="T16" s="13"/>
      <c r="U16" s="13"/>
    </row>
    <row r="17" spans="1:21" s="12" customFormat="1" ht="24.75" customHeight="1">
      <c r="A17" s="115" t="s">
        <v>40</v>
      </c>
      <c r="B17" s="116">
        <v>2000</v>
      </c>
      <c r="C17" s="117">
        <v>100</v>
      </c>
      <c r="D17" s="118">
        <f>B17*C17</f>
        <v>200000</v>
      </c>
      <c r="E17" s="315" t="s">
        <v>40</v>
      </c>
      <c r="F17" s="316"/>
      <c r="G17" s="119">
        <f>B17</f>
        <v>2000</v>
      </c>
      <c r="H17" s="120" t="s">
        <v>9</v>
      </c>
      <c r="I17" s="166">
        <v>91</v>
      </c>
      <c r="J17" s="122"/>
      <c r="K17" s="123">
        <f>G17*I17</f>
        <v>182000</v>
      </c>
      <c r="L17" s="118">
        <f>D17-K17</f>
        <v>18000</v>
      </c>
      <c r="M17" s="118">
        <f>L17</f>
        <v>18000</v>
      </c>
      <c r="N17" s="81" t="s">
        <v>19</v>
      </c>
      <c r="O17" s="82">
        <f>B17</f>
        <v>2000</v>
      </c>
      <c r="P17" s="100" t="s">
        <v>9</v>
      </c>
      <c r="Q17" s="168">
        <v>9</v>
      </c>
      <c r="R17" s="83" t="s">
        <v>14</v>
      </c>
      <c r="S17" s="84">
        <f t="shared" si="0"/>
        <v>18000</v>
      </c>
      <c r="T17" s="13"/>
      <c r="U17" s="13"/>
    </row>
    <row r="18" spans="1:21" s="12" customFormat="1" ht="24.75" customHeight="1">
      <c r="A18" s="9" t="s">
        <v>38</v>
      </c>
      <c r="B18" s="31">
        <f>SUM(B16:B17)</f>
        <v>8030</v>
      </c>
      <c r="C18" s="89">
        <f>SUM(C17:C17)</f>
        <v>100</v>
      </c>
      <c r="D18" s="111">
        <f>SUM(D16:D17)</f>
        <v>803000</v>
      </c>
      <c r="E18" s="286"/>
      <c r="F18" s="287"/>
      <c r="G18" s="192"/>
      <c r="H18" s="41"/>
      <c r="I18" s="99">
        <f>SUM(I16:I16)</f>
        <v>91</v>
      </c>
      <c r="J18" s="193"/>
      <c r="K18" s="7">
        <f>SUM(K16:K17)</f>
        <v>730730</v>
      </c>
      <c r="L18" s="7">
        <f t="shared" ref="L18:M18" si="1">SUM(L16:L17)</f>
        <v>72270</v>
      </c>
      <c r="M18" s="7">
        <f t="shared" si="1"/>
        <v>72270</v>
      </c>
      <c r="N18" s="50"/>
      <c r="O18" s="51"/>
      <c r="P18" s="51"/>
      <c r="Q18" s="51"/>
      <c r="R18" s="51"/>
      <c r="S18" s="52">
        <f>SUM(S16:S17)</f>
        <v>72270</v>
      </c>
      <c r="T18" s="13"/>
      <c r="U18" s="13"/>
    </row>
    <row r="19" spans="1:21" s="12" customFormat="1" ht="24.75" customHeight="1">
      <c r="A19" s="15" t="s">
        <v>37</v>
      </c>
      <c r="B19" s="30">
        <f>G19+G20+G21+G22</f>
        <v>6030</v>
      </c>
      <c r="C19" s="32">
        <f>I19</f>
        <v>9</v>
      </c>
      <c r="D19" s="32">
        <f>B19*C19</f>
        <v>54270</v>
      </c>
      <c r="E19" s="297" t="s">
        <v>13</v>
      </c>
      <c r="F19" s="297"/>
      <c r="G19" s="60">
        <v>6030</v>
      </c>
      <c r="H19" s="33" t="s">
        <v>9</v>
      </c>
      <c r="I19" s="63">
        <v>9</v>
      </c>
      <c r="J19" s="29" t="s">
        <v>14</v>
      </c>
      <c r="K19" s="32">
        <f>G19*I19</f>
        <v>54270</v>
      </c>
      <c r="L19" s="32">
        <v>0</v>
      </c>
      <c r="M19" s="32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24.75" customHeight="1">
      <c r="A20" s="11"/>
      <c r="B20" s="10"/>
      <c r="C20" s="10"/>
      <c r="D20" s="10"/>
      <c r="E20" s="298" t="s">
        <v>18</v>
      </c>
      <c r="F20" s="299"/>
      <c r="G20" s="61"/>
      <c r="H20" s="34" t="s">
        <v>9</v>
      </c>
      <c r="I20" s="64"/>
      <c r="J20" s="196" t="s">
        <v>14</v>
      </c>
      <c r="K20" s="10">
        <f>G20*I20</f>
        <v>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24.75" customHeight="1">
      <c r="A21" s="11"/>
      <c r="B21" s="10"/>
      <c r="C21" s="10"/>
      <c r="D21" s="10"/>
      <c r="E21" s="195" t="s">
        <v>12</v>
      </c>
      <c r="F21" s="196"/>
      <c r="G21" s="61"/>
      <c r="H21" s="34" t="s">
        <v>9</v>
      </c>
      <c r="I21" s="64"/>
      <c r="J21" s="196" t="s">
        <v>14</v>
      </c>
      <c r="K21" s="10">
        <f>G21*I21</f>
        <v>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24.75" customHeight="1">
      <c r="A22" s="11"/>
      <c r="B22" s="10"/>
      <c r="C22" s="10"/>
      <c r="D22" s="10"/>
      <c r="E22" s="106" t="s">
        <v>15</v>
      </c>
      <c r="F22" s="107"/>
      <c r="G22" s="61"/>
      <c r="H22" s="34" t="s">
        <v>9</v>
      </c>
      <c r="I22" s="64"/>
      <c r="J22" s="35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24.75" customHeight="1">
      <c r="A23" s="9" t="s">
        <v>38</v>
      </c>
      <c r="B23" s="8">
        <f>SUM(B19:B22)</f>
        <v>6030</v>
      </c>
      <c r="C23" s="8">
        <f t="shared" ref="C23:D23" si="2">SUM(C19:C22)</f>
        <v>9</v>
      </c>
      <c r="D23" s="8">
        <f t="shared" si="2"/>
        <v>54270</v>
      </c>
      <c r="E23" s="286" t="s">
        <v>38</v>
      </c>
      <c r="F23" s="287"/>
      <c r="G23" s="193">
        <f>SUM(G19:G22)</f>
        <v>6030</v>
      </c>
      <c r="H23" s="41"/>
      <c r="I23" s="194">
        <f>SUM(I19:I22)</f>
        <v>9</v>
      </c>
      <c r="J23" s="193"/>
      <c r="K23" s="7">
        <f>SUM(K19:K22)</f>
        <v>54270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24.75" customHeight="1">
      <c r="A24" s="288" t="s">
        <v>44</v>
      </c>
      <c r="B24" s="287"/>
      <c r="C24" s="7">
        <f>C18+C23</f>
        <v>109</v>
      </c>
      <c r="D24" s="7">
        <f>D18+D23</f>
        <v>857270</v>
      </c>
      <c r="E24" s="286" t="s">
        <v>44</v>
      </c>
      <c r="F24" s="289"/>
      <c r="G24" s="287"/>
      <c r="H24" s="91"/>
      <c r="I24" s="91">
        <f>I18+I23</f>
        <v>100</v>
      </c>
      <c r="J24" s="91"/>
      <c r="K24" s="7">
        <f>K18+K23</f>
        <v>785000</v>
      </c>
      <c r="L24" s="7">
        <f t="shared" ref="L24:M24" si="3">L18+L23</f>
        <v>72270</v>
      </c>
      <c r="M24" s="7">
        <f t="shared" si="3"/>
        <v>72270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>
      <c r="A25" s="4" t="s">
        <v>27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20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0:F20"/>
    <mergeCell ref="E23:F23"/>
    <mergeCell ref="A24:B24"/>
    <mergeCell ref="E24:G24"/>
    <mergeCell ref="E15:F15"/>
    <mergeCell ref="G15:J15"/>
    <mergeCell ref="E16:F16"/>
    <mergeCell ref="E17:F17"/>
    <mergeCell ref="E18:F18"/>
    <mergeCell ref="E19:F19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/>
  <dimension ref="A1:U27"/>
  <sheetViews>
    <sheetView showGridLines="0" zoomScaleNormal="100" zoomScaleSheetLayoutView="75" workbookViewId="0">
      <selection sqref="A1:S1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300" t="s">
        <v>53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54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57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93</v>
      </c>
      <c r="C5" s="92" t="s">
        <v>42</v>
      </c>
      <c r="D5" s="73">
        <f>I16</f>
        <v>93</v>
      </c>
      <c r="E5" s="92" t="s">
        <v>6</v>
      </c>
      <c r="F5" s="301">
        <v>0</v>
      </c>
      <c r="G5" s="301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7</v>
      </c>
      <c r="C6" s="73" t="s">
        <v>33</v>
      </c>
      <c r="D6" s="73">
        <f>Q16</f>
        <v>7</v>
      </c>
      <c r="E6" s="92" t="s">
        <v>6</v>
      </c>
      <c r="F6" s="301">
        <v>0</v>
      </c>
      <c r="G6" s="301"/>
      <c r="H6" s="93" t="s">
        <v>17</v>
      </c>
      <c r="J6" s="103"/>
      <c r="K6" s="104"/>
      <c r="L6" s="104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100</v>
      </c>
      <c r="D7" s="85"/>
      <c r="H7" s="22"/>
      <c r="K7" s="302"/>
      <c r="L7" s="302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100</v>
      </c>
      <c r="E8" s="87" t="s">
        <v>36</v>
      </c>
      <c r="G8" s="73">
        <v>0</v>
      </c>
      <c r="J8" s="103"/>
      <c r="K8" s="104"/>
      <c r="L8" s="104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55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56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303" t="s">
        <v>21</v>
      </c>
      <c r="B14" s="305" t="s">
        <v>30</v>
      </c>
      <c r="C14" s="305"/>
      <c r="D14" s="305"/>
      <c r="E14" s="306" t="s">
        <v>1</v>
      </c>
      <c r="F14" s="306"/>
      <c r="G14" s="306"/>
      <c r="H14" s="306"/>
      <c r="I14" s="306"/>
      <c r="J14" s="306"/>
      <c r="K14" s="306"/>
      <c r="L14" s="307" t="s">
        <v>16</v>
      </c>
      <c r="M14" s="307" t="s">
        <v>11</v>
      </c>
      <c r="N14" s="309" t="s">
        <v>10</v>
      </c>
      <c r="O14" s="310"/>
      <c r="P14" s="310"/>
      <c r="Q14" s="310"/>
      <c r="R14" s="310"/>
      <c r="S14" s="311"/>
      <c r="T14" s="5"/>
      <c r="U14" s="5"/>
    </row>
    <row r="15" spans="1:21" s="16" customFormat="1" ht="20.25" customHeight="1">
      <c r="A15" s="304"/>
      <c r="B15" s="18" t="s">
        <v>34</v>
      </c>
      <c r="C15" s="17" t="s">
        <v>22</v>
      </c>
      <c r="D15" s="28" t="s">
        <v>20</v>
      </c>
      <c r="E15" s="290" t="s">
        <v>45</v>
      </c>
      <c r="F15" s="291"/>
      <c r="G15" s="292" t="s">
        <v>31</v>
      </c>
      <c r="H15" s="293"/>
      <c r="I15" s="293"/>
      <c r="J15" s="294"/>
      <c r="K15" s="17" t="s">
        <v>41</v>
      </c>
      <c r="L15" s="308"/>
      <c r="M15" s="308"/>
      <c r="N15" s="312"/>
      <c r="O15" s="313"/>
      <c r="P15" s="313"/>
      <c r="Q15" s="313"/>
      <c r="R15" s="313"/>
      <c r="S15" s="314"/>
      <c r="T15" s="5"/>
      <c r="U15" s="5"/>
    </row>
    <row r="16" spans="1:21" s="12" customFormat="1" ht="24.75" customHeight="1">
      <c r="A16" s="124" t="s">
        <v>43</v>
      </c>
      <c r="B16" s="125">
        <v>4380</v>
      </c>
      <c r="C16" s="126">
        <v>100</v>
      </c>
      <c r="D16" s="127">
        <f>B16*C16</f>
        <v>438000</v>
      </c>
      <c r="E16" s="295" t="s">
        <v>43</v>
      </c>
      <c r="F16" s="296"/>
      <c r="G16" s="128">
        <f>B16</f>
        <v>4380</v>
      </c>
      <c r="H16" s="129" t="s">
        <v>9</v>
      </c>
      <c r="I16" s="165">
        <v>93</v>
      </c>
      <c r="J16" s="131"/>
      <c r="K16" s="132">
        <f>G16*I16</f>
        <v>407340</v>
      </c>
      <c r="L16" s="127">
        <f>D16-K16</f>
        <v>30660</v>
      </c>
      <c r="M16" s="127">
        <f>L16</f>
        <v>30660</v>
      </c>
      <c r="N16" s="133" t="s">
        <v>19</v>
      </c>
      <c r="O16" s="134">
        <f>B16</f>
        <v>4380</v>
      </c>
      <c r="P16" s="135" t="s">
        <v>9</v>
      </c>
      <c r="Q16" s="167">
        <v>7</v>
      </c>
      <c r="R16" s="137" t="s">
        <v>14</v>
      </c>
      <c r="S16" s="138">
        <f t="shared" ref="S16:S17" si="0">O16*Q16</f>
        <v>30660</v>
      </c>
      <c r="T16" s="13"/>
      <c r="U16" s="13"/>
    </row>
    <row r="17" spans="1:21" s="12" customFormat="1" ht="24.75" customHeight="1">
      <c r="A17" s="115" t="s">
        <v>40</v>
      </c>
      <c r="B17" s="116">
        <v>2000</v>
      </c>
      <c r="C17" s="117">
        <v>100</v>
      </c>
      <c r="D17" s="118">
        <f>B17*C17</f>
        <v>200000</v>
      </c>
      <c r="E17" s="315" t="s">
        <v>40</v>
      </c>
      <c r="F17" s="316"/>
      <c r="G17" s="119">
        <f>B17</f>
        <v>2000</v>
      </c>
      <c r="H17" s="120" t="s">
        <v>9</v>
      </c>
      <c r="I17" s="166">
        <v>93</v>
      </c>
      <c r="J17" s="122"/>
      <c r="K17" s="123">
        <f>G17*I17</f>
        <v>186000</v>
      </c>
      <c r="L17" s="118">
        <f>D17-K17</f>
        <v>14000</v>
      </c>
      <c r="M17" s="118">
        <f>L17</f>
        <v>14000</v>
      </c>
      <c r="N17" s="81" t="s">
        <v>19</v>
      </c>
      <c r="O17" s="82">
        <f>B17</f>
        <v>2000</v>
      </c>
      <c r="P17" s="100" t="s">
        <v>9</v>
      </c>
      <c r="Q17" s="168">
        <v>7</v>
      </c>
      <c r="R17" s="83" t="s">
        <v>14</v>
      </c>
      <c r="S17" s="84">
        <f t="shared" si="0"/>
        <v>14000</v>
      </c>
      <c r="T17" s="13"/>
      <c r="U17" s="13"/>
    </row>
    <row r="18" spans="1:21" s="12" customFormat="1" ht="24.75" customHeight="1">
      <c r="A18" s="9" t="s">
        <v>38</v>
      </c>
      <c r="B18" s="31">
        <f>SUM(B16:B17)</f>
        <v>6380</v>
      </c>
      <c r="C18" s="89">
        <f>SUM(C17:C17)</f>
        <v>100</v>
      </c>
      <c r="D18" s="111">
        <f>SUM(D16:D17)</f>
        <v>638000</v>
      </c>
      <c r="E18" s="286"/>
      <c r="F18" s="287"/>
      <c r="G18" s="65"/>
      <c r="H18" s="41"/>
      <c r="I18" s="99">
        <f>SUM(I16:I16)</f>
        <v>93</v>
      </c>
      <c r="J18" s="105"/>
      <c r="K18" s="7">
        <f>SUM(K16:K17)</f>
        <v>593340</v>
      </c>
      <c r="L18" s="7">
        <f t="shared" ref="L18:M18" si="1">SUM(L16:L17)</f>
        <v>44660</v>
      </c>
      <c r="M18" s="7">
        <f t="shared" si="1"/>
        <v>44660</v>
      </c>
      <c r="N18" s="50"/>
      <c r="O18" s="51"/>
      <c r="P18" s="51"/>
      <c r="Q18" s="51"/>
      <c r="R18" s="51"/>
      <c r="S18" s="52">
        <f>SUM(S16:S17)</f>
        <v>44660</v>
      </c>
      <c r="T18" s="13"/>
      <c r="U18" s="13"/>
    </row>
    <row r="19" spans="1:21" s="12" customFormat="1" ht="24.75" customHeight="1">
      <c r="A19" s="15" t="s">
        <v>37</v>
      </c>
      <c r="B19" s="30">
        <f>G19+G20+G21</f>
        <v>21040</v>
      </c>
      <c r="C19" s="14">
        <f>I19</f>
        <v>9</v>
      </c>
      <c r="D19" s="14">
        <f>B19*C19</f>
        <v>189360</v>
      </c>
      <c r="E19" s="297" t="s">
        <v>13</v>
      </c>
      <c r="F19" s="297"/>
      <c r="G19" s="60">
        <v>4380</v>
      </c>
      <c r="H19" s="33" t="s">
        <v>9</v>
      </c>
      <c r="I19" s="63">
        <v>9</v>
      </c>
      <c r="J19" s="29" t="s">
        <v>14</v>
      </c>
      <c r="K19" s="14">
        <f>G19*I19</f>
        <v>39420</v>
      </c>
      <c r="L19" s="32">
        <v>0</v>
      </c>
      <c r="M19" s="14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24.75" customHeight="1">
      <c r="A20" s="11"/>
      <c r="B20" s="10"/>
      <c r="C20" s="10"/>
      <c r="D20" s="10"/>
      <c r="E20" s="298" t="s">
        <v>18</v>
      </c>
      <c r="F20" s="299"/>
      <c r="G20" s="61">
        <v>10000</v>
      </c>
      <c r="H20" s="34" t="s">
        <v>9</v>
      </c>
      <c r="I20" s="64">
        <v>9</v>
      </c>
      <c r="J20" s="109" t="s">
        <v>14</v>
      </c>
      <c r="K20" s="10">
        <f>G20*I20</f>
        <v>90000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24.75" customHeight="1">
      <c r="A21" s="11"/>
      <c r="B21" s="10"/>
      <c r="C21" s="10"/>
      <c r="D21" s="10"/>
      <c r="E21" s="108" t="s">
        <v>12</v>
      </c>
      <c r="F21" s="109"/>
      <c r="G21" s="61">
        <v>6660</v>
      </c>
      <c r="H21" s="34" t="s">
        <v>9</v>
      </c>
      <c r="I21" s="64">
        <v>9</v>
      </c>
      <c r="J21" s="109" t="s">
        <v>14</v>
      </c>
      <c r="K21" s="10">
        <f>G21*I21</f>
        <v>59940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6" customFormat="1" ht="24.75" customHeight="1">
      <c r="A22" s="11"/>
      <c r="B22" s="10"/>
      <c r="C22" s="10"/>
      <c r="D22" s="10"/>
      <c r="E22" s="106" t="s">
        <v>15</v>
      </c>
      <c r="F22" s="107"/>
      <c r="G22" s="61"/>
      <c r="H22" s="34" t="s">
        <v>9</v>
      </c>
      <c r="I22" s="64"/>
      <c r="J22" s="35" t="s">
        <v>14</v>
      </c>
      <c r="K22" s="10">
        <f>G22*I22</f>
        <v>0</v>
      </c>
      <c r="L22" s="10"/>
      <c r="M22" s="10"/>
      <c r="N22" s="48"/>
      <c r="O22" s="49"/>
      <c r="P22" s="49"/>
      <c r="Q22" s="49"/>
      <c r="R22" s="49"/>
      <c r="S22" s="56"/>
      <c r="T22" s="5"/>
      <c r="U22" s="5"/>
    </row>
    <row r="23" spans="1:21" s="4" customFormat="1" ht="24.75" customHeight="1">
      <c r="A23" s="9" t="s">
        <v>38</v>
      </c>
      <c r="B23" s="8">
        <f>SUM(B19:B22)</f>
        <v>21040</v>
      </c>
      <c r="C23" s="8">
        <f t="shared" ref="C23:D23" si="2">SUM(C19:C22)</f>
        <v>9</v>
      </c>
      <c r="D23" s="8">
        <f t="shared" si="2"/>
        <v>189360</v>
      </c>
      <c r="E23" s="286" t="s">
        <v>38</v>
      </c>
      <c r="F23" s="287"/>
      <c r="G23" s="110">
        <f>SUM(G19:G22)</f>
        <v>21040</v>
      </c>
      <c r="H23" s="41"/>
      <c r="I23" s="66">
        <v>9</v>
      </c>
      <c r="J23" s="105"/>
      <c r="K23" s="7">
        <f>SUM(K19:K22)</f>
        <v>189360</v>
      </c>
      <c r="L23" s="7">
        <v>0</v>
      </c>
      <c r="M23" s="7">
        <v>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24.75" customHeight="1">
      <c r="A24" s="288" t="s">
        <v>44</v>
      </c>
      <c r="B24" s="287"/>
      <c r="C24" s="7">
        <f>C18+C23</f>
        <v>109</v>
      </c>
      <c r="D24" s="7">
        <f>D18+D23</f>
        <v>827360</v>
      </c>
      <c r="E24" s="286" t="s">
        <v>44</v>
      </c>
      <c r="F24" s="289"/>
      <c r="G24" s="287"/>
      <c r="H24" s="91"/>
      <c r="I24" s="91">
        <f>I18+I23</f>
        <v>102</v>
      </c>
      <c r="J24" s="91"/>
      <c r="K24" s="7">
        <f>K18+K23</f>
        <v>782700</v>
      </c>
      <c r="L24" s="7">
        <f t="shared" ref="L24:M24" si="3">L18+L23</f>
        <v>44660</v>
      </c>
      <c r="M24" s="7">
        <f t="shared" si="3"/>
        <v>44660</v>
      </c>
      <c r="N24" s="50"/>
      <c r="O24" s="51"/>
      <c r="P24" s="51"/>
      <c r="Q24" s="51"/>
      <c r="R24" s="51"/>
      <c r="S24" s="52"/>
      <c r="T24" s="5"/>
      <c r="U24" s="5"/>
    </row>
    <row r="25" spans="1:21" s="4" customFormat="1" ht="18" customHeight="1">
      <c r="A25" s="4" t="s">
        <v>27</v>
      </c>
      <c r="D25" s="6"/>
      <c r="L25" s="6"/>
      <c r="M25" s="6"/>
      <c r="N25" s="44"/>
      <c r="O25" s="44"/>
      <c r="P25" s="44"/>
      <c r="Q25" s="44"/>
      <c r="R25" s="44"/>
      <c r="S25" s="45"/>
      <c r="T25" s="5"/>
      <c r="U25" s="5"/>
    </row>
    <row r="26" spans="1:21" ht="24" customHeight="1">
      <c r="A26" s="4" t="s">
        <v>0</v>
      </c>
    </row>
    <row r="27" spans="1:21" ht="18.75" customHeight="1">
      <c r="E27" s="4"/>
    </row>
  </sheetData>
  <mergeCells count="20"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E23:F23"/>
    <mergeCell ref="A24:B24"/>
    <mergeCell ref="E24:G24"/>
    <mergeCell ref="E15:F15"/>
    <mergeCell ref="G15:J15"/>
    <mergeCell ref="E16:F16"/>
    <mergeCell ref="E18:F18"/>
    <mergeCell ref="E19:F19"/>
    <mergeCell ref="E20:F20"/>
    <mergeCell ref="E17:F17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1"/>
  <sheetViews>
    <sheetView showGridLines="0" view="pageLayout" topLeftCell="A10" zoomScaleNormal="100" zoomScaleSheetLayoutView="75" workbookViewId="0">
      <selection activeCell="S23" sqref="S23"/>
    </sheetView>
  </sheetViews>
  <sheetFormatPr defaultColWidth="9.140625" defaultRowHeight="22.5" customHeight="1"/>
  <cols>
    <col min="1" max="1" width="24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8.2851562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300" t="s">
        <v>58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60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59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157</v>
      </c>
      <c r="C5" s="92" t="s">
        <v>42</v>
      </c>
      <c r="D5" s="73">
        <f>I16</f>
        <v>156</v>
      </c>
      <c r="E5" s="92" t="s">
        <v>6</v>
      </c>
      <c r="F5" s="301">
        <f>I21</f>
        <v>1</v>
      </c>
      <c r="G5" s="301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10</v>
      </c>
      <c r="C6" s="73" t="s">
        <v>33</v>
      </c>
      <c r="D6" s="73">
        <f>Q16</f>
        <v>10</v>
      </c>
      <c r="E6" s="92" t="s">
        <v>6</v>
      </c>
      <c r="F6" s="301">
        <f>Q21</f>
        <v>0</v>
      </c>
      <c r="G6" s="301"/>
      <c r="H6" s="93" t="s">
        <v>17</v>
      </c>
      <c r="J6" s="157"/>
      <c r="K6" s="158"/>
      <c r="L6" s="158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167</v>
      </c>
      <c r="D7" s="85"/>
      <c r="H7" s="22"/>
      <c r="K7" s="302"/>
      <c r="L7" s="302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166</v>
      </c>
      <c r="E8" s="87" t="s">
        <v>36</v>
      </c>
      <c r="G8" s="73">
        <v>1</v>
      </c>
      <c r="J8" s="157"/>
      <c r="K8" s="158"/>
      <c r="L8" s="158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63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64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67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303" t="s">
        <v>21</v>
      </c>
      <c r="B14" s="305" t="s">
        <v>30</v>
      </c>
      <c r="C14" s="305"/>
      <c r="D14" s="305"/>
      <c r="E14" s="306" t="s">
        <v>1</v>
      </c>
      <c r="F14" s="306"/>
      <c r="G14" s="306"/>
      <c r="H14" s="306"/>
      <c r="I14" s="306"/>
      <c r="J14" s="306"/>
      <c r="K14" s="306"/>
      <c r="L14" s="307" t="s">
        <v>16</v>
      </c>
      <c r="M14" s="307" t="s">
        <v>11</v>
      </c>
      <c r="N14" s="309" t="s">
        <v>10</v>
      </c>
      <c r="O14" s="310"/>
      <c r="P14" s="310"/>
      <c r="Q14" s="310"/>
      <c r="R14" s="310"/>
      <c r="S14" s="311"/>
      <c r="T14" s="5"/>
      <c r="U14" s="5"/>
    </row>
    <row r="15" spans="1:21" s="16" customFormat="1" ht="20.25" customHeight="1">
      <c r="A15" s="304"/>
      <c r="B15" s="18" t="s">
        <v>34</v>
      </c>
      <c r="C15" s="17" t="s">
        <v>22</v>
      </c>
      <c r="D15" s="28" t="s">
        <v>20</v>
      </c>
      <c r="E15" s="290" t="s">
        <v>45</v>
      </c>
      <c r="F15" s="291"/>
      <c r="G15" s="292" t="s">
        <v>31</v>
      </c>
      <c r="H15" s="293"/>
      <c r="I15" s="293"/>
      <c r="J15" s="294"/>
      <c r="K15" s="17" t="s">
        <v>41</v>
      </c>
      <c r="L15" s="308"/>
      <c r="M15" s="308"/>
      <c r="N15" s="312"/>
      <c r="O15" s="313"/>
      <c r="P15" s="313"/>
      <c r="Q15" s="313"/>
      <c r="R15" s="313"/>
      <c r="S15" s="314"/>
      <c r="T15" s="5"/>
      <c r="U15" s="5"/>
    </row>
    <row r="16" spans="1:21" s="12" customFormat="1" ht="20.25" customHeight="1">
      <c r="A16" s="124" t="s">
        <v>43</v>
      </c>
      <c r="B16" s="125">
        <v>5850</v>
      </c>
      <c r="C16" s="126">
        <v>166</v>
      </c>
      <c r="D16" s="127">
        <f>B16*C16</f>
        <v>971100</v>
      </c>
      <c r="E16" s="295" t="s">
        <v>43</v>
      </c>
      <c r="F16" s="296"/>
      <c r="G16" s="128">
        <f t="shared" ref="G16:G22" si="0">B16</f>
        <v>5850</v>
      </c>
      <c r="H16" s="129" t="s">
        <v>9</v>
      </c>
      <c r="I16" s="130">
        <v>156</v>
      </c>
      <c r="J16" s="131"/>
      <c r="K16" s="132">
        <f t="shared" ref="K16:K21" si="1">G16*I16</f>
        <v>912600</v>
      </c>
      <c r="L16" s="127">
        <f>D16-K16</f>
        <v>58500</v>
      </c>
      <c r="M16" s="127">
        <f>L16</f>
        <v>58500</v>
      </c>
      <c r="N16" s="133" t="s">
        <v>19</v>
      </c>
      <c r="O16" s="134">
        <f>B16</f>
        <v>5850</v>
      </c>
      <c r="P16" s="135" t="s">
        <v>9</v>
      </c>
      <c r="Q16" s="136">
        <v>10</v>
      </c>
      <c r="R16" s="137" t="s">
        <v>14</v>
      </c>
      <c r="S16" s="138">
        <f t="shared" ref="S16:S17" si="2">O16*Q16</f>
        <v>58500</v>
      </c>
      <c r="T16" s="13"/>
      <c r="U16" s="13"/>
    </row>
    <row r="17" spans="1:21" s="12" customFormat="1" ht="20.25" customHeight="1">
      <c r="A17" s="115" t="s">
        <v>40</v>
      </c>
      <c r="B17" s="116">
        <v>12000</v>
      </c>
      <c r="C17" s="117">
        <v>166</v>
      </c>
      <c r="D17" s="142">
        <f t="shared" ref="D17:D22" si="3">B17*C17</f>
        <v>1992000</v>
      </c>
      <c r="E17" s="315" t="s">
        <v>40</v>
      </c>
      <c r="F17" s="316"/>
      <c r="G17" s="119">
        <f t="shared" si="0"/>
        <v>12000</v>
      </c>
      <c r="H17" s="120" t="s">
        <v>9</v>
      </c>
      <c r="I17" s="121">
        <v>156</v>
      </c>
      <c r="J17" s="122"/>
      <c r="K17" s="123">
        <f t="shared" si="1"/>
        <v>1872000</v>
      </c>
      <c r="L17" s="118">
        <f t="shared" ref="L17:L22" si="4">D17-K17</f>
        <v>120000</v>
      </c>
      <c r="M17" s="118">
        <f t="shared" ref="M17:M22" si="5">L17</f>
        <v>120000</v>
      </c>
      <c r="N17" s="81" t="s">
        <v>19</v>
      </c>
      <c r="O17" s="82">
        <f>B17</f>
        <v>12000</v>
      </c>
      <c r="P17" s="100" t="s">
        <v>9</v>
      </c>
      <c r="Q17" s="101">
        <v>10</v>
      </c>
      <c r="R17" s="83" t="s">
        <v>14</v>
      </c>
      <c r="S17" s="84">
        <f t="shared" si="2"/>
        <v>120000</v>
      </c>
      <c r="T17" s="13"/>
      <c r="U17" s="13"/>
    </row>
    <row r="18" spans="1:21" s="12" customFormat="1" ht="20.25" customHeight="1">
      <c r="A18" s="180" t="s">
        <v>61</v>
      </c>
      <c r="B18" s="181">
        <v>6000</v>
      </c>
      <c r="C18" s="182">
        <v>166</v>
      </c>
      <c r="D18" s="142">
        <f>B18*C18</f>
        <v>996000</v>
      </c>
      <c r="E18" s="183" t="s">
        <v>61</v>
      </c>
      <c r="F18" s="164"/>
      <c r="G18" s="119">
        <f t="shared" si="0"/>
        <v>6000</v>
      </c>
      <c r="H18" s="78" t="s">
        <v>9</v>
      </c>
      <c r="I18" s="121">
        <v>156</v>
      </c>
      <c r="J18" s="122"/>
      <c r="K18" s="98">
        <f t="shared" si="1"/>
        <v>936000</v>
      </c>
      <c r="L18" s="118">
        <f>D18-K18</f>
        <v>60000</v>
      </c>
      <c r="M18" s="118">
        <f>L18</f>
        <v>60000</v>
      </c>
      <c r="N18" s="81" t="s">
        <v>19</v>
      </c>
      <c r="O18" s="82">
        <f>B18</f>
        <v>6000</v>
      </c>
      <c r="P18" s="100" t="s">
        <v>9</v>
      </c>
      <c r="Q18" s="101">
        <v>10</v>
      </c>
      <c r="R18" s="83" t="s">
        <v>14</v>
      </c>
      <c r="S18" s="84">
        <f>O18*Q18</f>
        <v>60000</v>
      </c>
      <c r="T18" s="13"/>
      <c r="U18" s="13"/>
    </row>
    <row r="19" spans="1:21" s="12" customFormat="1" ht="27.75" customHeight="1">
      <c r="A19" s="90" t="s">
        <v>4</v>
      </c>
      <c r="B19" s="75">
        <v>9150</v>
      </c>
      <c r="C19" s="76">
        <v>1</v>
      </c>
      <c r="D19" s="142">
        <f t="shared" si="3"/>
        <v>9150</v>
      </c>
      <c r="E19" s="143" t="s">
        <v>4</v>
      </c>
      <c r="F19" s="144"/>
      <c r="G19" s="77">
        <f t="shared" si="0"/>
        <v>9150</v>
      </c>
      <c r="H19" s="78" t="s">
        <v>9</v>
      </c>
      <c r="I19" s="79">
        <v>1</v>
      </c>
      <c r="J19" s="80"/>
      <c r="K19" s="98">
        <f t="shared" si="1"/>
        <v>9150</v>
      </c>
      <c r="L19" s="95">
        <f t="shared" si="4"/>
        <v>0</v>
      </c>
      <c r="M19" s="95">
        <f t="shared" si="5"/>
        <v>0</v>
      </c>
      <c r="N19" s="81"/>
      <c r="O19" s="82"/>
      <c r="P19" s="100"/>
      <c r="Q19" s="101"/>
      <c r="R19" s="83"/>
      <c r="S19" s="84"/>
      <c r="T19" s="13"/>
      <c r="U19" s="13"/>
    </row>
    <row r="20" spans="1:21" s="12" customFormat="1" ht="27.75" customHeight="1">
      <c r="A20" s="180" t="s">
        <v>65</v>
      </c>
      <c r="B20" s="181">
        <v>2850</v>
      </c>
      <c r="C20" s="182">
        <v>1</v>
      </c>
      <c r="D20" s="142">
        <f>B20*C20</f>
        <v>2850</v>
      </c>
      <c r="E20" s="143" t="s">
        <v>4</v>
      </c>
      <c r="F20" s="164"/>
      <c r="G20" s="119">
        <f>B20</f>
        <v>2850</v>
      </c>
      <c r="H20" s="78"/>
      <c r="I20" s="147">
        <v>1</v>
      </c>
      <c r="J20" s="122"/>
      <c r="K20" s="149">
        <f>G20*I20</f>
        <v>2850</v>
      </c>
      <c r="L20" s="95">
        <f t="shared" si="4"/>
        <v>0</v>
      </c>
      <c r="M20" s="95">
        <f t="shared" si="5"/>
        <v>0</v>
      </c>
      <c r="N20" s="151"/>
      <c r="O20" s="152"/>
      <c r="P20" s="153"/>
      <c r="Q20" s="154"/>
      <c r="R20" s="155"/>
      <c r="S20" s="156"/>
      <c r="T20" s="13"/>
      <c r="U20" s="13"/>
    </row>
    <row r="21" spans="1:21" s="12" customFormat="1" ht="27.75" customHeight="1">
      <c r="A21" s="139" t="s">
        <v>2</v>
      </c>
      <c r="B21" s="140">
        <v>5850</v>
      </c>
      <c r="C21" s="144">
        <v>1</v>
      </c>
      <c r="D21" s="142">
        <f>B21*C21</f>
        <v>5850</v>
      </c>
      <c r="E21" s="143" t="s">
        <v>26</v>
      </c>
      <c r="F21" s="144"/>
      <c r="G21" s="145">
        <f t="shared" si="0"/>
        <v>5850</v>
      </c>
      <c r="H21" s="146" t="s">
        <v>9</v>
      </c>
      <c r="I21" s="147">
        <v>1</v>
      </c>
      <c r="J21" s="148"/>
      <c r="K21" s="149">
        <f t="shared" si="1"/>
        <v>5850</v>
      </c>
      <c r="L21" s="150">
        <f>D21-K21</f>
        <v>0</v>
      </c>
      <c r="M21" s="150">
        <f>L21</f>
        <v>0</v>
      </c>
      <c r="N21" s="151"/>
      <c r="O21" s="152"/>
      <c r="P21" s="153"/>
      <c r="Q21" s="154"/>
      <c r="R21" s="155"/>
      <c r="S21" s="156"/>
      <c r="T21" s="13"/>
      <c r="U21" s="13"/>
    </row>
    <row r="22" spans="1:21" s="12" customFormat="1" ht="27.75" customHeight="1">
      <c r="A22" s="169" t="s">
        <v>66</v>
      </c>
      <c r="B22" s="170">
        <v>6000</v>
      </c>
      <c r="C22" s="163">
        <v>1</v>
      </c>
      <c r="D22" s="142">
        <f t="shared" si="3"/>
        <v>6000</v>
      </c>
      <c r="E22" s="184" t="s">
        <v>62</v>
      </c>
      <c r="F22" s="171"/>
      <c r="G22" s="172">
        <f t="shared" si="0"/>
        <v>6000</v>
      </c>
      <c r="H22" s="78" t="s">
        <v>9</v>
      </c>
      <c r="I22" s="79">
        <v>1</v>
      </c>
      <c r="J22" s="35"/>
      <c r="K22" s="98">
        <f t="shared" ref="K22" si="6">G22*I22</f>
        <v>6000</v>
      </c>
      <c r="L22" s="173">
        <f t="shared" si="4"/>
        <v>0</v>
      </c>
      <c r="M22" s="173">
        <f t="shared" si="5"/>
        <v>0</v>
      </c>
      <c r="N22" s="174"/>
      <c r="O22" s="175"/>
      <c r="P22" s="176"/>
      <c r="Q22" s="177"/>
      <c r="R22" s="178"/>
      <c r="S22" s="179"/>
      <c r="T22" s="13"/>
      <c r="U22" s="13"/>
    </row>
    <row r="23" spans="1:21" s="12" customFormat="1" ht="24.75" customHeight="1">
      <c r="A23" s="9" t="s">
        <v>38</v>
      </c>
      <c r="B23" s="31">
        <f>B16+B17+B18</f>
        <v>23850</v>
      </c>
      <c r="C23" s="89">
        <f>C16+C19</f>
        <v>167</v>
      </c>
      <c r="D23" s="111">
        <f>SUM(D16:D22)</f>
        <v>3982950</v>
      </c>
      <c r="E23" s="286"/>
      <c r="F23" s="287"/>
      <c r="G23" s="159"/>
      <c r="H23" s="41"/>
      <c r="I23" s="99">
        <f>I16+I19</f>
        <v>157</v>
      </c>
      <c r="J23" s="160"/>
      <c r="K23" s="7">
        <f>SUM(K16:K22)</f>
        <v>3744450</v>
      </c>
      <c r="L23" s="7">
        <f>SUM(L16:L19)</f>
        <v>238500</v>
      </c>
      <c r="M23" s="7">
        <f>SUM(M16:M19)</f>
        <v>238500</v>
      </c>
      <c r="N23" s="50"/>
      <c r="O23" s="51"/>
      <c r="P23" s="51"/>
      <c r="Q23" s="51"/>
      <c r="R23" s="51"/>
      <c r="S23" s="52">
        <f>SUM(S16:S19)</f>
        <v>238500</v>
      </c>
      <c r="T23" s="13"/>
      <c r="U23" s="13"/>
    </row>
    <row r="24" spans="1:21" s="12" customFormat="1" ht="20.25" customHeight="1">
      <c r="A24" s="15" t="s">
        <v>37</v>
      </c>
      <c r="B24" s="30">
        <f>G24+G25+G26</f>
        <v>22510</v>
      </c>
      <c r="C24" s="32">
        <f>I24</f>
        <v>18</v>
      </c>
      <c r="D24" s="32">
        <f>B24*C24</f>
        <v>405180</v>
      </c>
      <c r="E24" s="297" t="s">
        <v>13</v>
      </c>
      <c r="F24" s="297"/>
      <c r="G24" s="60">
        <v>5850</v>
      </c>
      <c r="H24" s="33" t="s">
        <v>9</v>
      </c>
      <c r="I24" s="63">
        <v>18</v>
      </c>
      <c r="J24" s="29" t="s">
        <v>14</v>
      </c>
      <c r="K24" s="32">
        <f>G24*I24</f>
        <v>105300</v>
      </c>
      <c r="L24" s="32">
        <v>0</v>
      </c>
      <c r="M24" s="32">
        <v>0</v>
      </c>
      <c r="N24" s="53"/>
      <c r="O24" s="54"/>
      <c r="P24" s="54"/>
      <c r="Q24" s="54"/>
      <c r="R24" s="54"/>
      <c r="S24" s="55"/>
      <c r="T24" s="13"/>
      <c r="U24" s="13"/>
    </row>
    <row r="25" spans="1:21" s="6" customFormat="1" ht="20.25" customHeight="1">
      <c r="A25" s="11"/>
      <c r="B25" s="10"/>
      <c r="C25" s="10"/>
      <c r="D25" s="10"/>
      <c r="E25" s="298" t="s">
        <v>18</v>
      </c>
      <c r="F25" s="299"/>
      <c r="G25" s="61">
        <v>10000</v>
      </c>
      <c r="H25" s="34" t="s">
        <v>9</v>
      </c>
      <c r="I25" s="64">
        <v>18</v>
      </c>
      <c r="J25" s="163" t="s">
        <v>14</v>
      </c>
      <c r="K25" s="10">
        <f>G25*I25</f>
        <v>180000</v>
      </c>
      <c r="L25" s="10"/>
      <c r="M25" s="10"/>
      <c r="N25" s="48"/>
      <c r="O25" s="49"/>
      <c r="P25" s="49"/>
      <c r="Q25" s="49"/>
      <c r="R25" s="49"/>
      <c r="S25" s="56"/>
      <c r="T25" s="5"/>
      <c r="U25" s="5"/>
    </row>
    <row r="26" spans="1:21" s="6" customFormat="1" ht="20.25" customHeight="1">
      <c r="A26" s="11"/>
      <c r="B26" s="10"/>
      <c r="C26" s="10"/>
      <c r="D26" s="10"/>
      <c r="E26" s="162" t="s">
        <v>12</v>
      </c>
      <c r="F26" s="163"/>
      <c r="G26" s="61">
        <v>6660</v>
      </c>
      <c r="H26" s="34" t="s">
        <v>9</v>
      </c>
      <c r="I26" s="64">
        <v>18</v>
      </c>
      <c r="J26" s="163" t="s">
        <v>14</v>
      </c>
      <c r="K26" s="10">
        <f>G26*I26</f>
        <v>119880</v>
      </c>
      <c r="L26" s="10"/>
      <c r="M26" s="10"/>
      <c r="N26" s="48"/>
      <c r="O26" s="49"/>
      <c r="P26" s="49"/>
      <c r="Q26" s="49"/>
      <c r="R26" s="49"/>
      <c r="S26" s="56"/>
      <c r="T26" s="5"/>
      <c r="U26" s="5"/>
    </row>
    <row r="27" spans="1:21" s="4" customFormat="1" ht="24.75" customHeight="1">
      <c r="A27" s="9" t="s">
        <v>38</v>
      </c>
      <c r="B27" s="8">
        <f>SUM(B24:B26)</f>
        <v>22510</v>
      </c>
      <c r="C27" s="8">
        <f>SUM(C24:C26)</f>
        <v>18</v>
      </c>
      <c r="D27" s="8">
        <f>SUM(D24:D26)</f>
        <v>405180</v>
      </c>
      <c r="E27" s="286" t="s">
        <v>38</v>
      </c>
      <c r="F27" s="287"/>
      <c r="G27" s="159">
        <f>SUM(G24:G26)</f>
        <v>22510</v>
      </c>
      <c r="H27" s="41"/>
      <c r="I27" s="161">
        <v>18</v>
      </c>
      <c r="J27" s="160"/>
      <c r="K27" s="7">
        <f>SUM(K24:K26)</f>
        <v>405180</v>
      </c>
      <c r="L27" s="7">
        <v>0</v>
      </c>
      <c r="M27" s="7">
        <v>0</v>
      </c>
      <c r="N27" s="50"/>
      <c r="O27" s="51"/>
      <c r="P27" s="51"/>
      <c r="Q27" s="51"/>
      <c r="R27" s="51"/>
      <c r="S27" s="52"/>
      <c r="T27" s="5"/>
      <c r="U27" s="5"/>
    </row>
    <row r="28" spans="1:21" s="4" customFormat="1" ht="24.75" customHeight="1">
      <c r="A28" s="288" t="s">
        <v>44</v>
      </c>
      <c r="B28" s="287"/>
      <c r="C28" s="7">
        <f>C23+C27</f>
        <v>185</v>
      </c>
      <c r="D28" s="7">
        <f>D23+D27</f>
        <v>4388130</v>
      </c>
      <c r="E28" s="286" t="s">
        <v>44</v>
      </c>
      <c r="F28" s="289"/>
      <c r="G28" s="287"/>
      <c r="H28" s="91"/>
      <c r="I28" s="91">
        <f>I23+I27</f>
        <v>175</v>
      </c>
      <c r="J28" s="91"/>
      <c r="K28" s="7">
        <f>K23+K27</f>
        <v>4149630</v>
      </c>
      <c r="L28" s="7">
        <f>L23+L27</f>
        <v>238500</v>
      </c>
      <c r="M28" s="7">
        <f>M23+M27</f>
        <v>238500</v>
      </c>
      <c r="N28" s="50"/>
      <c r="O28" s="51"/>
      <c r="P28" s="51"/>
      <c r="Q28" s="51"/>
      <c r="R28" s="51"/>
      <c r="S28" s="52"/>
      <c r="T28" s="5"/>
      <c r="U28" s="5"/>
    </row>
    <row r="29" spans="1:21" s="4" customFormat="1" ht="18" customHeight="1">
      <c r="A29" s="4" t="s">
        <v>27</v>
      </c>
      <c r="D29" s="6"/>
      <c r="L29" s="6"/>
      <c r="M29" s="6"/>
      <c r="N29" s="44"/>
      <c r="O29" s="44"/>
      <c r="P29" s="44"/>
      <c r="Q29" s="44"/>
      <c r="R29" s="44"/>
      <c r="S29" s="45"/>
      <c r="T29" s="5"/>
      <c r="U29" s="5"/>
    </row>
    <row r="30" spans="1:21" ht="24" customHeight="1">
      <c r="A30" s="4" t="s">
        <v>0</v>
      </c>
    </row>
    <row r="31" spans="1:21" ht="18.75" customHeight="1">
      <c r="E31" s="4"/>
    </row>
  </sheetData>
  <mergeCells count="20">
    <mergeCell ref="E25:F25"/>
    <mergeCell ref="E27:F27"/>
    <mergeCell ref="A28:B28"/>
    <mergeCell ref="E28:G28"/>
    <mergeCell ref="E15:F15"/>
    <mergeCell ref="G15:J15"/>
    <mergeCell ref="E16:F16"/>
    <mergeCell ref="E17:F17"/>
    <mergeCell ref="E23:F23"/>
    <mergeCell ref="E24:F24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6"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9"/>
  <sheetViews>
    <sheetView showGridLines="0" topLeftCell="A10" zoomScaleNormal="100" zoomScaleSheetLayoutView="75" workbookViewId="0">
      <selection activeCell="Q21" sqref="Q21"/>
    </sheetView>
  </sheetViews>
  <sheetFormatPr defaultColWidth="9.140625" defaultRowHeight="22.5" customHeight="1"/>
  <cols>
    <col min="1" max="1" width="20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8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6.8554687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9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300" t="s">
        <v>58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68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57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65</v>
      </c>
      <c r="C5" s="92" t="s">
        <v>42</v>
      </c>
      <c r="D5" s="73">
        <f>I16</f>
        <v>64</v>
      </c>
      <c r="E5" s="92" t="s">
        <v>6</v>
      </c>
      <c r="F5" s="301">
        <v>1</v>
      </c>
      <c r="G5" s="301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4</v>
      </c>
      <c r="C6" s="73" t="s">
        <v>33</v>
      </c>
      <c r="D6" s="73">
        <f>Q16</f>
        <v>4</v>
      </c>
      <c r="E6" s="92" t="s">
        <v>6</v>
      </c>
      <c r="F6" s="301">
        <v>0</v>
      </c>
      <c r="G6" s="301"/>
      <c r="H6" s="93" t="s">
        <v>17</v>
      </c>
      <c r="J6" s="185"/>
      <c r="K6" s="186"/>
      <c r="L6" s="186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3</v>
      </c>
      <c r="B7" s="73">
        <f>D8+G8</f>
        <v>69</v>
      </c>
      <c r="D7" s="85"/>
      <c r="H7" s="22"/>
      <c r="K7" s="302"/>
      <c r="L7" s="302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68</v>
      </c>
      <c r="E8" s="87" t="s">
        <v>36</v>
      </c>
      <c r="G8" s="73">
        <v>1</v>
      </c>
      <c r="J8" s="185"/>
      <c r="K8" s="186"/>
      <c r="L8" s="186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24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69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56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303" t="s">
        <v>21</v>
      </c>
      <c r="B14" s="305" t="s">
        <v>30</v>
      </c>
      <c r="C14" s="305"/>
      <c r="D14" s="305"/>
      <c r="E14" s="306" t="s">
        <v>1</v>
      </c>
      <c r="F14" s="306"/>
      <c r="G14" s="306"/>
      <c r="H14" s="306"/>
      <c r="I14" s="306"/>
      <c r="J14" s="306"/>
      <c r="K14" s="306"/>
      <c r="L14" s="307" t="s">
        <v>16</v>
      </c>
      <c r="M14" s="307" t="s">
        <v>11</v>
      </c>
      <c r="N14" s="309" t="s">
        <v>10</v>
      </c>
      <c r="O14" s="310"/>
      <c r="P14" s="310"/>
      <c r="Q14" s="310"/>
      <c r="R14" s="310"/>
      <c r="S14" s="311"/>
      <c r="T14" s="5"/>
      <c r="U14" s="5"/>
    </row>
    <row r="15" spans="1:21" s="16" customFormat="1" ht="20.25" customHeight="1">
      <c r="A15" s="304"/>
      <c r="B15" s="18" t="s">
        <v>34</v>
      </c>
      <c r="C15" s="17" t="s">
        <v>22</v>
      </c>
      <c r="D15" s="28" t="s">
        <v>20</v>
      </c>
      <c r="E15" s="290" t="s">
        <v>45</v>
      </c>
      <c r="F15" s="291"/>
      <c r="G15" s="292" t="s">
        <v>31</v>
      </c>
      <c r="H15" s="293"/>
      <c r="I15" s="293"/>
      <c r="J15" s="294"/>
      <c r="K15" s="17" t="s">
        <v>41</v>
      </c>
      <c r="L15" s="308"/>
      <c r="M15" s="308"/>
      <c r="N15" s="312"/>
      <c r="O15" s="313"/>
      <c r="P15" s="313"/>
      <c r="Q15" s="313"/>
      <c r="R15" s="313"/>
      <c r="S15" s="314"/>
      <c r="T15" s="5"/>
      <c r="U15" s="5"/>
    </row>
    <row r="16" spans="1:21" s="12" customFormat="1" ht="24.75" customHeight="1">
      <c r="A16" s="124" t="s">
        <v>43</v>
      </c>
      <c r="B16" s="125">
        <v>4100</v>
      </c>
      <c r="C16" s="126">
        <v>68</v>
      </c>
      <c r="D16" s="127">
        <f>B16*C16</f>
        <v>278800</v>
      </c>
      <c r="E16" s="295" t="s">
        <v>43</v>
      </c>
      <c r="F16" s="296"/>
      <c r="G16" s="128">
        <f>B16</f>
        <v>4100</v>
      </c>
      <c r="H16" s="129" t="s">
        <v>9</v>
      </c>
      <c r="I16" s="165">
        <v>64</v>
      </c>
      <c r="J16" s="131"/>
      <c r="K16" s="132">
        <f>G16*I16</f>
        <v>262400</v>
      </c>
      <c r="L16" s="127">
        <f>D16-K16</f>
        <v>16400</v>
      </c>
      <c r="M16" s="127">
        <f>L16</f>
        <v>16400</v>
      </c>
      <c r="N16" s="133" t="s">
        <v>19</v>
      </c>
      <c r="O16" s="134">
        <f>B16</f>
        <v>4100</v>
      </c>
      <c r="P16" s="135" t="s">
        <v>9</v>
      </c>
      <c r="Q16" s="167">
        <f>C16-I16</f>
        <v>4</v>
      </c>
      <c r="R16" s="137" t="s">
        <v>14</v>
      </c>
      <c r="S16" s="138">
        <f t="shared" ref="S16:S17" si="0">O16*Q16</f>
        <v>16400</v>
      </c>
      <c r="T16" s="13"/>
      <c r="U16" s="13"/>
    </row>
    <row r="17" spans="1:21" s="12" customFormat="1" ht="24.75" customHeight="1">
      <c r="A17" s="223" t="s">
        <v>40</v>
      </c>
      <c r="B17" s="224">
        <v>2000</v>
      </c>
      <c r="C17" s="225">
        <v>68</v>
      </c>
      <c r="D17" s="95">
        <f>B17*C17</f>
        <v>136000</v>
      </c>
      <c r="E17" s="321" t="s">
        <v>40</v>
      </c>
      <c r="F17" s="322"/>
      <c r="G17" s="77">
        <f>B17</f>
        <v>2000</v>
      </c>
      <c r="H17" s="78" t="s">
        <v>9</v>
      </c>
      <c r="I17" s="226">
        <v>64</v>
      </c>
      <c r="J17" s="80"/>
      <c r="K17" s="98">
        <f>G17*I17</f>
        <v>128000</v>
      </c>
      <c r="L17" s="95">
        <f>D17-K17</f>
        <v>8000</v>
      </c>
      <c r="M17" s="95">
        <f>L17</f>
        <v>8000</v>
      </c>
      <c r="N17" s="227" t="s">
        <v>19</v>
      </c>
      <c r="O17" s="228">
        <f>B17</f>
        <v>2000</v>
      </c>
      <c r="P17" s="229" t="s">
        <v>9</v>
      </c>
      <c r="Q17" s="230">
        <f>C17-I17</f>
        <v>4</v>
      </c>
      <c r="R17" s="231" t="s">
        <v>14</v>
      </c>
      <c r="S17" s="232">
        <f t="shared" si="0"/>
        <v>8000</v>
      </c>
      <c r="T17" s="13"/>
      <c r="U17" s="13"/>
    </row>
    <row r="18" spans="1:21" s="12" customFormat="1" ht="24.75" customHeight="1">
      <c r="A18" s="208" t="s">
        <v>72</v>
      </c>
      <c r="B18" s="209">
        <v>4100</v>
      </c>
      <c r="C18" s="210">
        <v>1</v>
      </c>
      <c r="D18" s="211">
        <f>B18*C18</f>
        <v>4100</v>
      </c>
      <c r="E18" s="323" t="s">
        <v>72</v>
      </c>
      <c r="F18" s="324"/>
      <c r="G18" s="212">
        <f>B18</f>
        <v>4100</v>
      </c>
      <c r="H18" s="213" t="s">
        <v>9</v>
      </c>
      <c r="I18" s="214">
        <v>1</v>
      </c>
      <c r="J18" s="215"/>
      <c r="K18" s="216">
        <f>G18*I18</f>
        <v>4100</v>
      </c>
      <c r="L18" s="211">
        <f>D18-K18</f>
        <v>0</v>
      </c>
      <c r="M18" s="211">
        <f>L18</f>
        <v>0</v>
      </c>
      <c r="N18" s="217" t="s">
        <v>19</v>
      </c>
      <c r="O18" s="218">
        <f>B18</f>
        <v>4100</v>
      </c>
      <c r="P18" s="219" t="s">
        <v>9</v>
      </c>
      <c r="Q18" s="220">
        <f>C18-I18</f>
        <v>0</v>
      </c>
      <c r="R18" s="221" t="s">
        <v>14</v>
      </c>
      <c r="S18" s="222">
        <f t="shared" ref="S18:S19" si="1">O18*Q18</f>
        <v>0</v>
      </c>
      <c r="T18" s="13"/>
      <c r="U18" s="13"/>
    </row>
    <row r="19" spans="1:21" s="12" customFormat="1" ht="24.75" customHeight="1">
      <c r="A19" s="115" t="s">
        <v>73</v>
      </c>
      <c r="B19" s="116">
        <v>2000</v>
      </c>
      <c r="C19" s="117">
        <v>1</v>
      </c>
      <c r="D19" s="173">
        <f>B19*C19</f>
        <v>2000</v>
      </c>
      <c r="E19" s="325" t="s">
        <v>73</v>
      </c>
      <c r="F19" s="326"/>
      <c r="G19" s="119">
        <f>B19</f>
        <v>2000</v>
      </c>
      <c r="H19" s="120" t="s">
        <v>9</v>
      </c>
      <c r="I19" s="166">
        <v>1</v>
      </c>
      <c r="J19" s="122"/>
      <c r="K19" s="123">
        <f>G19*I19</f>
        <v>2000</v>
      </c>
      <c r="L19" s="118">
        <f>D19-K19</f>
        <v>0</v>
      </c>
      <c r="M19" s="118">
        <f>L19</f>
        <v>0</v>
      </c>
      <c r="N19" s="81" t="s">
        <v>19</v>
      </c>
      <c r="O19" s="82">
        <f>B19</f>
        <v>2000</v>
      </c>
      <c r="P19" s="100" t="s">
        <v>9</v>
      </c>
      <c r="Q19" s="168">
        <f>C19-I19</f>
        <v>0</v>
      </c>
      <c r="R19" s="83" t="s">
        <v>14</v>
      </c>
      <c r="S19" s="84">
        <f t="shared" si="1"/>
        <v>0</v>
      </c>
      <c r="T19" s="13"/>
      <c r="U19" s="13"/>
    </row>
    <row r="20" spans="1:21" s="12" customFormat="1" ht="24.75" customHeight="1">
      <c r="A20" s="233" t="s">
        <v>74</v>
      </c>
      <c r="B20" s="170"/>
      <c r="C20" s="204"/>
      <c r="D20" s="234"/>
      <c r="E20" s="235"/>
      <c r="F20" s="207"/>
      <c r="G20" s="172"/>
      <c r="H20" s="34"/>
      <c r="I20" s="205"/>
      <c r="J20" s="35"/>
      <c r="K20" s="206"/>
      <c r="L20" s="173"/>
      <c r="M20" s="173"/>
      <c r="N20" s="318" t="s">
        <v>75</v>
      </c>
      <c r="O20" s="319"/>
      <c r="P20" s="319"/>
      <c r="Q20" s="319"/>
      <c r="R20" s="319"/>
      <c r="S20" s="320"/>
      <c r="T20" s="13"/>
      <c r="U20" s="13"/>
    </row>
    <row r="21" spans="1:21" s="12" customFormat="1" ht="24.75" customHeight="1">
      <c r="A21" s="9" t="s">
        <v>38</v>
      </c>
      <c r="B21" s="31">
        <f>SUM(B16:B17)</f>
        <v>6100</v>
      </c>
      <c r="C21" s="89">
        <f>SUM(C17:C18)</f>
        <v>69</v>
      </c>
      <c r="D21" s="111">
        <f>SUM(D16:D19)</f>
        <v>420900</v>
      </c>
      <c r="E21" s="286"/>
      <c r="F21" s="287"/>
      <c r="G21" s="187"/>
      <c r="H21" s="41"/>
      <c r="I21" s="99">
        <f>SUM(I17:I18)</f>
        <v>65</v>
      </c>
      <c r="J21" s="188"/>
      <c r="K21" s="7">
        <f>SUM(K16:K19)</f>
        <v>396500</v>
      </c>
      <c r="L21" s="7">
        <f t="shared" ref="L21:M21" si="2">SUM(L16:L17)</f>
        <v>24400</v>
      </c>
      <c r="M21" s="7">
        <f t="shared" si="2"/>
        <v>24400</v>
      </c>
      <c r="N21" s="50"/>
      <c r="O21" s="51"/>
      <c r="P21" s="51"/>
      <c r="Q21" s="51"/>
      <c r="R21" s="51"/>
      <c r="S21" s="52">
        <f>SUM(S16:S17)</f>
        <v>24400</v>
      </c>
      <c r="T21" s="13"/>
      <c r="U21" s="13"/>
    </row>
    <row r="22" spans="1:21" s="12" customFormat="1" ht="24.75" customHeight="1">
      <c r="A22" s="15" t="s">
        <v>37</v>
      </c>
      <c r="B22" s="30">
        <f>G22+G23+G24</f>
        <v>20760</v>
      </c>
      <c r="C22" s="32">
        <f>I22</f>
        <v>9</v>
      </c>
      <c r="D22" s="32">
        <f>B22*C22</f>
        <v>186840</v>
      </c>
      <c r="E22" s="297" t="s">
        <v>13</v>
      </c>
      <c r="F22" s="297"/>
      <c r="G22" s="60">
        <f>B16</f>
        <v>4100</v>
      </c>
      <c r="H22" s="33" t="s">
        <v>9</v>
      </c>
      <c r="I22" s="63">
        <v>9</v>
      </c>
      <c r="J22" s="29" t="s">
        <v>14</v>
      </c>
      <c r="K22" s="32">
        <f>G22*I22</f>
        <v>36900</v>
      </c>
      <c r="L22" s="32">
        <v>0</v>
      </c>
      <c r="M22" s="32">
        <v>0</v>
      </c>
      <c r="N22" s="53"/>
      <c r="O22" s="54"/>
      <c r="P22" s="54"/>
      <c r="Q22" s="54"/>
      <c r="R22" s="54"/>
      <c r="S22" s="55"/>
      <c r="T22" s="13"/>
      <c r="U22" s="13"/>
    </row>
    <row r="23" spans="1:21" s="6" customFormat="1" ht="24.75" customHeight="1">
      <c r="A23" s="11"/>
      <c r="B23" s="10"/>
      <c r="C23" s="10"/>
      <c r="D23" s="10"/>
      <c r="E23" s="298" t="s">
        <v>18</v>
      </c>
      <c r="F23" s="299"/>
      <c r="G23" s="61">
        <v>10000</v>
      </c>
      <c r="H23" s="34" t="s">
        <v>9</v>
      </c>
      <c r="I23" s="64">
        <v>9</v>
      </c>
      <c r="J23" s="191" t="s">
        <v>14</v>
      </c>
      <c r="K23" s="10">
        <f>G23*I23</f>
        <v>90000</v>
      </c>
      <c r="L23" s="10"/>
      <c r="M23" s="10"/>
      <c r="N23" s="48"/>
      <c r="O23" s="49"/>
      <c r="P23" s="49"/>
      <c r="Q23" s="49"/>
      <c r="R23" s="49"/>
      <c r="S23" s="56"/>
      <c r="T23" s="5"/>
      <c r="U23" s="5"/>
    </row>
    <row r="24" spans="1:21" s="6" customFormat="1" ht="24.75" customHeight="1">
      <c r="A24" s="11"/>
      <c r="B24" s="10"/>
      <c r="C24" s="10"/>
      <c r="D24" s="10"/>
      <c r="E24" s="190" t="s">
        <v>12</v>
      </c>
      <c r="F24" s="191"/>
      <c r="G24" s="61">
        <v>6660</v>
      </c>
      <c r="H24" s="34" t="s">
        <v>9</v>
      </c>
      <c r="I24" s="64">
        <v>9</v>
      </c>
      <c r="J24" s="191" t="s">
        <v>14</v>
      </c>
      <c r="K24" s="10">
        <f>G24*I24</f>
        <v>59940</v>
      </c>
      <c r="L24" s="10"/>
      <c r="M24" s="10"/>
      <c r="N24" s="48"/>
      <c r="O24" s="49"/>
      <c r="P24" s="49"/>
      <c r="Q24" s="49"/>
      <c r="R24" s="49"/>
      <c r="S24" s="56"/>
      <c r="T24" s="5"/>
      <c r="U24" s="5"/>
    </row>
    <row r="25" spans="1:21" s="4" customFormat="1" ht="24.75" customHeight="1">
      <c r="A25" s="9" t="s">
        <v>38</v>
      </c>
      <c r="B25" s="8">
        <f>SUM(B22:B24)</f>
        <v>20760</v>
      </c>
      <c r="C25" s="8">
        <f>SUM(C22:C24)</f>
        <v>9</v>
      </c>
      <c r="D25" s="8">
        <f>SUM(D22:D24)</f>
        <v>186840</v>
      </c>
      <c r="E25" s="286" t="s">
        <v>38</v>
      </c>
      <c r="F25" s="287"/>
      <c r="G25" s="188">
        <f>SUM(G22:G24)</f>
        <v>20760</v>
      </c>
      <c r="H25" s="41"/>
      <c r="I25" s="189">
        <v>9</v>
      </c>
      <c r="J25" s="188"/>
      <c r="K25" s="7">
        <f>SUM(K22:K24)</f>
        <v>186840</v>
      </c>
      <c r="L25" s="7">
        <v>0</v>
      </c>
      <c r="M25" s="7">
        <v>0</v>
      </c>
      <c r="N25" s="50"/>
      <c r="O25" s="51"/>
      <c r="P25" s="51"/>
      <c r="Q25" s="51"/>
      <c r="R25" s="51"/>
      <c r="S25" s="52"/>
      <c r="T25" s="5"/>
      <c r="U25" s="5"/>
    </row>
    <row r="26" spans="1:21" s="4" customFormat="1" ht="24.75" customHeight="1">
      <c r="A26" s="288" t="s">
        <v>44</v>
      </c>
      <c r="B26" s="287"/>
      <c r="C26" s="7">
        <f>C21+C25</f>
        <v>78</v>
      </c>
      <c r="D26" s="7">
        <f>D21+D25</f>
        <v>607740</v>
      </c>
      <c r="E26" s="286" t="s">
        <v>44</v>
      </c>
      <c r="F26" s="289"/>
      <c r="G26" s="287"/>
      <c r="H26" s="91"/>
      <c r="I26" s="91">
        <f>I21+I25</f>
        <v>74</v>
      </c>
      <c r="J26" s="91"/>
      <c r="K26" s="7">
        <f>K21+K25</f>
        <v>583340</v>
      </c>
      <c r="L26" s="7">
        <f>L21+L25</f>
        <v>24400</v>
      </c>
      <c r="M26" s="7">
        <f>M21+M25</f>
        <v>24400</v>
      </c>
      <c r="N26" s="50"/>
      <c r="O26" s="51"/>
      <c r="P26" s="51"/>
      <c r="Q26" s="51"/>
      <c r="R26" s="51"/>
      <c r="S26" s="52"/>
      <c r="T26" s="5"/>
      <c r="U26" s="5"/>
    </row>
    <row r="27" spans="1:21" s="4" customFormat="1" ht="18" customHeight="1">
      <c r="A27" s="4" t="s">
        <v>27</v>
      </c>
      <c r="D27" s="6"/>
      <c r="L27" s="6"/>
      <c r="M27" s="6"/>
      <c r="N27" s="44"/>
      <c r="O27" s="44"/>
      <c r="P27" s="44"/>
      <c r="Q27" s="44"/>
      <c r="R27" s="44"/>
      <c r="S27" s="45"/>
      <c r="T27" s="5"/>
      <c r="U27" s="5"/>
    </row>
    <row r="28" spans="1:21" ht="24" customHeight="1">
      <c r="A28" s="4" t="s">
        <v>0</v>
      </c>
    </row>
    <row r="29" spans="1:21" ht="18.75" customHeight="1">
      <c r="E29" s="4"/>
    </row>
  </sheetData>
  <mergeCells count="23">
    <mergeCell ref="E23:F23"/>
    <mergeCell ref="E25:F25"/>
    <mergeCell ref="A26:B26"/>
    <mergeCell ref="E26:G26"/>
    <mergeCell ref="E15:F15"/>
    <mergeCell ref="G15:J15"/>
    <mergeCell ref="E16:F16"/>
    <mergeCell ref="E17:F17"/>
    <mergeCell ref="E21:F21"/>
    <mergeCell ref="E22:F22"/>
    <mergeCell ref="E18:F18"/>
    <mergeCell ref="E19:F19"/>
    <mergeCell ref="N20:S20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90" orientation="landscape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30"/>
  <sheetViews>
    <sheetView showGridLines="0" view="pageLayout" topLeftCell="A7" zoomScaleNormal="96" zoomScaleSheetLayoutView="75" workbookViewId="0">
      <selection activeCell="L16" sqref="L16"/>
    </sheetView>
  </sheetViews>
  <sheetFormatPr defaultColWidth="9.140625" defaultRowHeight="22.5" customHeight="1"/>
  <cols>
    <col min="1" max="1" width="24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8.2851562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15.5703125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300" t="s">
        <v>78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76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77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160</v>
      </c>
      <c r="C5" s="92" t="s">
        <v>42</v>
      </c>
      <c r="D5" s="73">
        <f>I16</f>
        <v>160</v>
      </c>
      <c r="E5" s="92" t="s">
        <v>6</v>
      </c>
      <c r="F5" s="301">
        <f>I18</f>
        <v>0</v>
      </c>
      <c r="G5" s="301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D6+F6+K6</f>
        <v>8</v>
      </c>
      <c r="C6" s="73" t="s">
        <v>33</v>
      </c>
      <c r="D6" s="73">
        <v>6</v>
      </c>
      <c r="E6" s="92" t="s">
        <v>6</v>
      </c>
      <c r="F6" s="301">
        <v>1</v>
      </c>
      <c r="G6" s="301"/>
      <c r="H6" s="93" t="s">
        <v>79</v>
      </c>
      <c r="J6" s="241"/>
      <c r="K6" s="301">
        <v>1</v>
      </c>
      <c r="L6" s="301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80</v>
      </c>
      <c r="B7" s="73">
        <f>D8+G8+K6</f>
        <v>168</v>
      </c>
      <c r="D7" s="85"/>
      <c r="H7" s="22"/>
      <c r="K7" s="302"/>
      <c r="L7" s="302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166</v>
      </c>
      <c r="E8" s="87" t="s">
        <v>36</v>
      </c>
      <c r="G8" s="73">
        <v>1</v>
      </c>
      <c r="H8" s="93" t="s">
        <v>79</v>
      </c>
      <c r="J8" s="241"/>
      <c r="K8" s="301">
        <v>1</v>
      </c>
      <c r="L8" s="301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63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64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21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67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303" t="s">
        <v>21</v>
      </c>
      <c r="B14" s="305" t="s">
        <v>30</v>
      </c>
      <c r="C14" s="305"/>
      <c r="D14" s="305"/>
      <c r="E14" s="306" t="s">
        <v>1</v>
      </c>
      <c r="F14" s="306"/>
      <c r="G14" s="306"/>
      <c r="H14" s="306"/>
      <c r="I14" s="306"/>
      <c r="J14" s="306"/>
      <c r="K14" s="306"/>
      <c r="L14" s="307" t="s">
        <v>16</v>
      </c>
      <c r="M14" s="307" t="s">
        <v>11</v>
      </c>
      <c r="N14" s="309" t="s">
        <v>10</v>
      </c>
      <c r="O14" s="310"/>
      <c r="P14" s="310"/>
      <c r="Q14" s="310"/>
      <c r="R14" s="310"/>
      <c r="S14" s="311"/>
      <c r="T14" s="5"/>
      <c r="U14" s="5"/>
    </row>
    <row r="15" spans="1:21" s="16" customFormat="1" ht="20.25" customHeight="1">
      <c r="A15" s="304"/>
      <c r="B15" s="18" t="s">
        <v>34</v>
      </c>
      <c r="C15" s="17" t="s">
        <v>22</v>
      </c>
      <c r="D15" s="28" t="s">
        <v>20</v>
      </c>
      <c r="E15" s="290" t="s">
        <v>45</v>
      </c>
      <c r="F15" s="291"/>
      <c r="G15" s="292" t="s">
        <v>31</v>
      </c>
      <c r="H15" s="293"/>
      <c r="I15" s="293"/>
      <c r="J15" s="294"/>
      <c r="K15" s="17" t="s">
        <v>41</v>
      </c>
      <c r="L15" s="308"/>
      <c r="M15" s="308"/>
      <c r="N15" s="312"/>
      <c r="O15" s="313"/>
      <c r="P15" s="313"/>
      <c r="Q15" s="313"/>
      <c r="R15" s="313"/>
      <c r="S15" s="314"/>
      <c r="T15" s="5"/>
      <c r="U15" s="5"/>
    </row>
    <row r="16" spans="1:21" s="12" customFormat="1" ht="24" customHeight="1">
      <c r="A16" s="124" t="s">
        <v>43</v>
      </c>
      <c r="B16" s="125">
        <v>4250</v>
      </c>
      <c r="C16" s="126">
        <v>166</v>
      </c>
      <c r="D16" s="127">
        <f>B16*C16</f>
        <v>705500</v>
      </c>
      <c r="E16" s="295" t="s">
        <v>43</v>
      </c>
      <c r="F16" s="296"/>
      <c r="G16" s="128">
        <f t="shared" ref="G16:G21" si="0">B16</f>
        <v>4250</v>
      </c>
      <c r="H16" s="129" t="s">
        <v>9</v>
      </c>
      <c r="I16" s="130">
        <v>160</v>
      </c>
      <c r="J16" s="131"/>
      <c r="K16" s="132">
        <f t="shared" ref="K16:K21" si="1">G16*I16</f>
        <v>680000</v>
      </c>
      <c r="L16" s="127">
        <f>D16-K16</f>
        <v>25500</v>
      </c>
      <c r="M16" s="127">
        <f>L16</f>
        <v>25500</v>
      </c>
      <c r="N16" s="133" t="s">
        <v>19</v>
      </c>
      <c r="O16" s="134">
        <f>B16</f>
        <v>4250</v>
      </c>
      <c r="P16" s="135" t="s">
        <v>9</v>
      </c>
      <c r="Q16" s="136">
        <f>C16-I16</f>
        <v>6</v>
      </c>
      <c r="R16" s="137" t="s">
        <v>14</v>
      </c>
      <c r="S16" s="138">
        <f t="shared" ref="S16" si="2">O16*Q16</f>
        <v>25500</v>
      </c>
      <c r="T16" s="13"/>
      <c r="U16" s="13"/>
    </row>
    <row r="17" spans="1:21" s="12" customFormat="1" ht="24" customHeight="1">
      <c r="A17" s="180" t="s">
        <v>61</v>
      </c>
      <c r="B17" s="181">
        <v>2500</v>
      </c>
      <c r="C17" s="182">
        <v>166</v>
      </c>
      <c r="D17" s="142">
        <f>B17*C17</f>
        <v>415000</v>
      </c>
      <c r="E17" s="183" t="s">
        <v>61</v>
      </c>
      <c r="F17" s="242"/>
      <c r="G17" s="119">
        <f t="shared" si="0"/>
        <v>2500</v>
      </c>
      <c r="H17" s="78" t="s">
        <v>9</v>
      </c>
      <c r="I17" s="121">
        <v>166</v>
      </c>
      <c r="J17" s="122"/>
      <c r="K17" s="98">
        <f t="shared" si="1"/>
        <v>415000</v>
      </c>
      <c r="L17" s="118">
        <v>0</v>
      </c>
      <c r="M17" s="118">
        <f>L17</f>
        <v>0</v>
      </c>
      <c r="N17" s="327" t="s">
        <v>86</v>
      </c>
      <c r="O17" s="328"/>
      <c r="P17" s="328"/>
      <c r="Q17" s="328"/>
      <c r="R17" s="328"/>
      <c r="S17" s="329"/>
      <c r="T17" s="13"/>
      <c r="U17" s="13"/>
    </row>
    <row r="18" spans="1:21" s="12" customFormat="1" ht="27.75" customHeight="1">
      <c r="A18" s="139" t="s">
        <v>2</v>
      </c>
      <c r="B18" s="140">
        <v>0</v>
      </c>
      <c r="C18" s="243">
        <v>1</v>
      </c>
      <c r="D18" s="142">
        <f>B18*C18</f>
        <v>0</v>
      </c>
      <c r="E18" s="143" t="s">
        <v>26</v>
      </c>
      <c r="F18" s="243"/>
      <c r="G18" s="145">
        <f t="shared" si="0"/>
        <v>0</v>
      </c>
      <c r="H18" s="146" t="s">
        <v>9</v>
      </c>
      <c r="I18" s="147">
        <v>0</v>
      </c>
      <c r="J18" s="148"/>
      <c r="K18" s="98">
        <f t="shared" si="1"/>
        <v>0</v>
      </c>
      <c r="L18" s="118">
        <v>0</v>
      </c>
      <c r="M18" s="150">
        <f>L18</f>
        <v>0</v>
      </c>
      <c r="N18" s="327" t="s">
        <v>85</v>
      </c>
      <c r="O18" s="328"/>
      <c r="P18" s="328"/>
      <c r="Q18" s="328"/>
      <c r="R18" s="328"/>
      <c r="S18" s="329"/>
      <c r="T18" s="13"/>
      <c r="U18" s="13"/>
    </row>
    <row r="19" spans="1:21" s="12" customFormat="1" ht="27.75" customHeight="1">
      <c r="A19" s="90" t="s">
        <v>62</v>
      </c>
      <c r="B19" s="75">
        <v>2500</v>
      </c>
      <c r="C19" s="76">
        <v>1</v>
      </c>
      <c r="D19" s="142">
        <f t="shared" ref="D19:D21" si="3">B19*C19</f>
        <v>2500</v>
      </c>
      <c r="E19" s="183" t="s">
        <v>62</v>
      </c>
      <c r="F19" s="245"/>
      <c r="G19" s="77">
        <f t="shared" si="0"/>
        <v>2500</v>
      </c>
      <c r="H19" s="78" t="s">
        <v>9</v>
      </c>
      <c r="I19" s="79">
        <v>1</v>
      </c>
      <c r="J19" s="80"/>
      <c r="K19" s="98">
        <v>2500</v>
      </c>
      <c r="L19" s="118">
        <v>0</v>
      </c>
      <c r="M19" s="95">
        <f t="shared" ref="M19:M21" si="4">L19</f>
        <v>0</v>
      </c>
      <c r="N19" s="327" t="s">
        <v>87</v>
      </c>
      <c r="O19" s="328"/>
      <c r="P19" s="328"/>
      <c r="Q19" s="328"/>
      <c r="R19" s="328"/>
      <c r="S19" s="329"/>
      <c r="T19" s="13"/>
      <c r="U19" s="13"/>
    </row>
    <row r="20" spans="1:21" s="12" customFormat="1" ht="27.75" customHeight="1">
      <c r="A20" s="90" t="s">
        <v>82</v>
      </c>
      <c r="B20" s="75">
        <v>4250</v>
      </c>
      <c r="C20" s="76">
        <v>1</v>
      </c>
      <c r="D20" s="142">
        <f t="shared" si="3"/>
        <v>4250</v>
      </c>
      <c r="E20" s="183"/>
      <c r="F20" s="245"/>
      <c r="G20" s="77">
        <f t="shared" si="0"/>
        <v>4250</v>
      </c>
      <c r="H20" s="78" t="s">
        <v>9</v>
      </c>
      <c r="I20" s="79">
        <v>0</v>
      </c>
      <c r="J20" s="80"/>
      <c r="K20" s="98">
        <f t="shared" si="1"/>
        <v>0</v>
      </c>
      <c r="L20" s="95">
        <f t="shared" ref="L20:L21" si="5">D20-K20</f>
        <v>4250</v>
      </c>
      <c r="M20" s="95">
        <f t="shared" si="4"/>
        <v>4250</v>
      </c>
      <c r="N20" s="330" t="s">
        <v>83</v>
      </c>
      <c r="O20" s="331"/>
      <c r="P20" s="331"/>
      <c r="Q20" s="331"/>
      <c r="R20" s="331"/>
      <c r="S20" s="332"/>
      <c r="T20" s="13"/>
      <c r="U20" s="13"/>
    </row>
    <row r="21" spans="1:21" s="12" customFormat="1" ht="27.75" customHeight="1">
      <c r="A21" s="169" t="s">
        <v>84</v>
      </c>
      <c r="B21" s="170">
        <v>2500</v>
      </c>
      <c r="C21" s="244">
        <v>1</v>
      </c>
      <c r="D21" s="246">
        <f t="shared" si="3"/>
        <v>2500</v>
      </c>
      <c r="E21" s="184"/>
      <c r="F21" s="171"/>
      <c r="G21" s="172">
        <f t="shared" si="0"/>
        <v>2500</v>
      </c>
      <c r="H21" s="78" t="s">
        <v>9</v>
      </c>
      <c r="I21" s="79">
        <v>0</v>
      </c>
      <c r="J21" s="35"/>
      <c r="K21" s="98">
        <f t="shared" si="1"/>
        <v>0</v>
      </c>
      <c r="L21" s="95">
        <f t="shared" si="5"/>
        <v>2500</v>
      </c>
      <c r="M21" s="95">
        <f t="shared" si="4"/>
        <v>2500</v>
      </c>
      <c r="N21" s="330" t="s">
        <v>81</v>
      </c>
      <c r="O21" s="331"/>
      <c r="P21" s="331"/>
      <c r="Q21" s="331"/>
      <c r="R21" s="331"/>
      <c r="S21" s="332"/>
      <c r="T21" s="13"/>
      <c r="U21" s="13"/>
    </row>
    <row r="22" spans="1:21" s="12" customFormat="1" ht="24.75" customHeight="1">
      <c r="A22" s="9" t="s">
        <v>38</v>
      </c>
      <c r="B22" s="31">
        <f>B17+B16</f>
        <v>6750</v>
      </c>
      <c r="C22" s="89">
        <f>C16+C18+C20</f>
        <v>168</v>
      </c>
      <c r="D22" s="111">
        <f>SUM(D16:D21)</f>
        <v>1129750</v>
      </c>
      <c r="E22" s="286"/>
      <c r="F22" s="287"/>
      <c r="G22" s="236"/>
      <c r="H22" s="41"/>
      <c r="I22" s="99"/>
      <c r="J22" s="237"/>
      <c r="K22" s="7">
        <f>SUM(K16:K21)</f>
        <v>1097500</v>
      </c>
      <c r="L22" s="7">
        <f>SUM(L16:L21)</f>
        <v>32250</v>
      </c>
      <c r="M22" s="7">
        <f>SUM(M16:M21)</f>
        <v>32250</v>
      </c>
      <c r="N22" s="50"/>
      <c r="O22" s="51"/>
      <c r="P22" s="51"/>
      <c r="Q22" s="51"/>
      <c r="R22" s="51"/>
      <c r="S22" s="52"/>
      <c r="T22" s="13"/>
      <c r="U22" s="13"/>
    </row>
    <row r="23" spans="1:21" s="12" customFormat="1" ht="20.25" customHeight="1">
      <c r="A23" s="15" t="s">
        <v>37</v>
      </c>
      <c r="B23" s="30">
        <f>G23+G24+G25</f>
        <v>18250</v>
      </c>
      <c r="C23" s="32">
        <f>I23</f>
        <v>18</v>
      </c>
      <c r="D23" s="32">
        <f>B23*C23</f>
        <v>328500</v>
      </c>
      <c r="E23" s="297" t="s">
        <v>13</v>
      </c>
      <c r="F23" s="297"/>
      <c r="G23" s="60">
        <v>4250</v>
      </c>
      <c r="H23" s="33" t="s">
        <v>9</v>
      </c>
      <c r="I23" s="63">
        <v>18</v>
      </c>
      <c r="J23" s="29" t="s">
        <v>14</v>
      </c>
      <c r="K23" s="32">
        <f>G23*I23</f>
        <v>76500</v>
      </c>
      <c r="L23" s="32">
        <v>0</v>
      </c>
      <c r="M23" s="32">
        <v>0</v>
      </c>
      <c r="N23" s="53"/>
      <c r="O23" s="54"/>
      <c r="P23" s="54"/>
      <c r="Q23" s="54"/>
      <c r="R23" s="54"/>
      <c r="S23" s="55"/>
      <c r="T23" s="13"/>
      <c r="U23" s="13"/>
    </row>
    <row r="24" spans="1:21" s="6" customFormat="1" ht="20.25" customHeight="1">
      <c r="A24" s="11"/>
      <c r="B24" s="10"/>
      <c r="C24" s="10"/>
      <c r="D24" s="10"/>
      <c r="E24" s="298" t="s">
        <v>18</v>
      </c>
      <c r="F24" s="299"/>
      <c r="G24" s="61">
        <v>10000</v>
      </c>
      <c r="H24" s="34" t="s">
        <v>9</v>
      </c>
      <c r="I24" s="64">
        <v>18</v>
      </c>
      <c r="J24" s="240" t="s">
        <v>14</v>
      </c>
      <c r="K24" s="10">
        <f>G24*I24</f>
        <v>180000</v>
      </c>
      <c r="L24" s="10"/>
      <c r="M24" s="10"/>
      <c r="N24" s="48"/>
      <c r="O24" s="49"/>
      <c r="P24" s="49"/>
      <c r="Q24" s="49"/>
      <c r="R24" s="49"/>
      <c r="S24" s="56"/>
      <c r="T24" s="5"/>
      <c r="U24" s="5"/>
    </row>
    <row r="25" spans="1:21" s="6" customFormat="1" ht="20.25" customHeight="1">
      <c r="A25" s="11"/>
      <c r="B25" s="10"/>
      <c r="C25" s="10"/>
      <c r="D25" s="10"/>
      <c r="E25" s="239" t="s">
        <v>12</v>
      </c>
      <c r="F25" s="240"/>
      <c r="G25" s="61">
        <v>4000</v>
      </c>
      <c r="H25" s="34" t="s">
        <v>9</v>
      </c>
      <c r="I25" s="64">
        <v>18</v>
      </c>
      <c r="J25" s="240" t="s">
        <v>14</v>
      </c>
      <c r="K25" s="10">
        <f>G25*I25</f>
        <v>72000</v>
      </c>
      <c r="L25" s="10"/>
      <c r="M25" s="10"/>
      <c r="N25" s="48"/>
      <c r="O25" s="49"/>
      <c r="P25" s="49"/>
      <c r="Q25" s="49"/>
      <c r="R25" s="49"/>
      <c r="S25" s="56"/>
      <c r="T25" s="5"/>
      <c r="U25" s="5"/>
    </row>
    <row r="26" spans="1:21" s="4" customFormat="1" ht="24.75" customHeight="1">
      <c r="A26" s="9" t="s">
        <v>38</v>
      </c>
      <c r="B26" s="8">
        <f>SUM(B23:B25)</f>
        <v>18250</v>
      </c>
      <c r="C26" s="8">
        <f>SUM(C23:C25)</f>
        <v>18</v>
      </c>
      <c r="D26" s="8">
        <f>SUM(D23:D25)</f>
        <v>328500</v>
      </c>
      <c r="E26" s="286" t="s">
        <v>38</v>
      </c>
      <c r="F26" s="287"/>
      <c r="G26" s="236">
        <f>SUM(G23:G25)</f>
        <v>18250</v>
      </c>
      <c r="H26" s="41"/>
      <c r="I26" s="238">
        <v>18</v>
      </c>
      <c r="J26" s="237"/>
      <c r="K26" s="7">
        <f>SUM(K23:K25)</f>
        <v>328500</v>
      </c>
      <c r="L26" s="7">
        <v>0</v>
      </c>
      <c r="M26" s="7">
        <v>0</v>
      </c>
      <c r="N26" s="50"/>
      <c r="O26" s="51"/>
      <c r="P26" s="51"/>
      <c r="Q26" s="51"/>
      <c r="R26" s="51"/>
      <c r="S26" s="52"/>
      <c r="T26" s="5"/>
      <c r="U26" s="5"/>
    </row>
    <row r="27" spans="1:21" s="4" customFormat="1" ht="24.75" customHeight="1">
      <c r="A27" s="288" t="s">
        <v>44</v>
      </c>
      <c r="B27" s="287"/>
      <c r="C27" s="7">
        <f>C22+C26</f>
        <v>186</v>
      </c>
      <c r="D27" s="7">
        <f>D22+D26</f>
        <v>1458250</v>
      </c>
      <c r="E27" s="286" t="s">
        <v>44</v>
      </c>
      <c r="F27" s="289"/>
      <c r="G27" s="287"/>
      <c r="H27" s="91"/>
      <c r="I27" s="91">
        <f>I22+I26</f>
        <v>18</v>
      </c>
      <c r="J27" s="91"/>
      <c r="K27" s="7">
        <f>K22+K26</f>
        <v>1426000</v>
      </c>
      <c r="L27" s="7">
        <f>L22+L26</f>
        <v>32250</v>
      </c>
      <c r="M27" s="7">
        <f>M22+M26</f>
        <v>32250</v>
      </c>
      <c r="N27" s="50"/>
      <c r="O27" s="51"/>
      <c r="P27" s="51"/>
      <c r="Q27" s="51"/>
      <c r="R27" s="51"/>
      <c r="S27" s="52"/>
      <c r="T27" s="5"/>
      <c r="U27" s="5"/>
    </row>
    <row r="28" spans="1:21" s="4" customFormat="1" ht="18" customHeight="1">
      <c r="A28" s="4" t="s">
        <v>27</v>
      </c>
      <c r="D28" s="6"/>
      <c r="L28" s="6"/>
      <c r="M28" s="6"/>
      <c r="N28" s="44"/>
      <c r="O28" s="44"/>
      <c r="P28" s="44"/>
      <c r="Q28" s="44"/>
      <c r="R28" s="44"/>
      <c r="S28" s="45"/>
      <c r="T28" s="5"/>
      <c r="U28" s="5"/>
    </row>
    <row r="29" spans="1:21" ht="24" customHeight="1">
      <c r="A29" s="4" t="s">
        <v>0</v>
      </c>
    </row>
    <row r="30" spans="1:21" ht="18.75" customHeight="1">
      <c r="E30" s="4"/>
    </row>
  </sheetData>
  <mergeCells count="26">
    <mergeCell ref="N18:S18"/>
    <mergeCell ref="N19:S19"/>
    <mergeCell ref="N20:S20"/>
    <mergeCell ref="N21:S21"/>
    <mergeCell ref="N17:S17"/>
    <mergeCell ref="A1:S1"/>
    <mergeCell ref="F5:G5"/>
    <mergeCell ref="F6:G6"/>
    <mergeCell ref="K7:L7"/>
    <mergeCell ref="A14:A15"/>
    <mergeCell ref="B14:D14"/>
    <mergeCell ref="E14:K14"/>
    <mergeCell ref="L14:L15"/>
    <mergeCell ref="M14:M15"/>
    <mergeCell ref="N14:S15"/>
    <mergeCell ref="K6:L6"/>
    <mergeCell ref="K8:L8"/>
    <mergeCell ref="E24:F24"/>
    <mergeCell ref="E26:F26"/>
    <mergeCell ref="A27:B27"/>
    <mergeCell ref="E27:G27"/>
    <mergeCell ref="E15:F15"/>
    <mergeCell ref="G15:J15"/>
    <mergeCell ref="E16:F16"/>
    <mergeCell ref="E22:F22"/>
    <mergeCell ref="E23:F23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6"/>
  <sheetViews>
    <sheetView showGridLines="0" view="pageLayout" topLeftCell="A7" zoomScaleNormal="96" zoomScaleSheetLayoutView="75" workbookViewId="0">
      <selection activeCell="N16" sqref="N16"/>
    </sheetView>
  </sheetViews>
  <sheetFormatPr defaultColWidth="9.140625" defaultRowHeight="22.5" customHeight="1"/>
  <cols>
    <col min="1" max="1" width="24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8.2851562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15.5703125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300" t="s">
        <v>88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89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95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65</v>
      </c>
      <c r="C5" s="92" t="s">
        <v>90</v>
      </c>
      <c r="D5" s="73">
        <v>64</v>
      </c>
      <c r="E5" s="92" t="s">
        <v>6</v>
      </c>
      <c r="F5" s="301">
        <f>I17</f>
        <v>1</v>
      </c>
      <c r="G5" s="301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4</v>
      </c>
      <c r="C6" s="73" t="s">
        <v>33</v>
      </c>
      <c r="D6" s="73">
        <v>4</v>
      </c>
      <c r="E6" s="92" t="s">
        <v>6</v>
      </c>
      <c r="F6" s="301">
        <v>0</v>
      </c>
      <c r="G6" s="301"/>
      <c r="J6" s="252"/>
      <c r="K6" s="301"/>
      <c r="L6" s="301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80</v>
      </c>
      <c r="B7" s="73">
        <f>D8+G8+K6</f>
        <v>69</v>
      </c>
      <c r="D7" s="85"/>
      <c r="H7" s="22"/>
      <c r="K7" s="302"/>
      <c r="L7" s="302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68</v>
      </c>
      <c r="E8" s="87" t="s">
        <v>36</v>
      </c>
      <c r="G8" s="73">
        <v>1</v>
      </c>
      <c r="H8" s="93"/>
      <c r="J8" s="252"/>
      <c r="K8" s="301"/>
      <c r="L8" s="301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91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94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93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67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303" t="s">
        <v>21</v>
      </c>
      <c r="B14" s="305" t="s">
        <v>30</v>
      </c>
      <c r="C14" s="305"/>
      <c r="D14" s="305"/>
      <c r="E14" s="306" t="s">
        <v>1</v>
      </c>
      <c r="F14" s="306"/>
      <c r="G14" s="306"/>
      <c r="H14" s="306"/>
      <c r="I14" s="306"/>
      <c r="J14" s="306"/>
      <c r="K14" s="306"/>
      <c r="L14" s="307" t="s">
        <v>16</v>
      </c>
      <c r="M14" s="307" t="s">
        <v>11</v>
      </c>
      <c r="N14" s="309" t="s">
        <v>10</v>
      </c>
      <c r="O14" s="310"/>
      <c r="P14" s="310"/>
      <c r="Q14" s="310"/>
      <c r="R14" s="310"/>
      <c r="S14" s="311"/>
      <c r="T14" s="5"/>
      <c r="U14" s="5"/>
    </row>
    <row r="15" spans="1:21" s="16" customFormat="1" ht="20.25" customHeight="1">
      <c r="A15" s="304"/>
      <c r="B15" s="18" t="s">
        <v>34</v>
      </c>
      <c r="C15" s="17" t="s">
        <v>22</v>
      </c>
      <c r="D15" s="28" t="s">
        <v>20</v>
      </c>
      <c r="E15" s="290" t="s">
        <v>45</v>
      </c>
      <c r="F15" s="291"/>
      <c r="G15" s="292" t="s">
        <v>31</v>
      </c>
      <c r="H15" s="293"/>
      <c r="I15" s="293"/>
      <c r="J15" s="294"/>
      <c r="K15" s="17" t="s">
        <v>41</v>
      </c>
      <c r="L15" s="308"/>
      <c r="M15" s="308"/>
      <c r="N15" s="312"/>
      <c r="O15" s="313"/>
      <c r="P15" s="313"/>
      <c r="Q15" s="313"/>
      <c r="R15" s="313"/>
      <c r="S15" s="314"/>
      <c r="T15" s="5"/>
      <c r="U15" s="5"/>
    </row>
    <row r="16" spans="1:21" s="12" customFormat="1" ht="24" customHeight="1">
      <c r="A16" s="124" t="s">
        <v>43</v>
      </c>
      <c r="B16" s="125">
        <v>7780</v>
      </c>
      <c r="C16" s="126">
        <v>68</v>
      </c>
      <c r="D16" s="127">
        <f>B16*C16</f>
        <v>529040</v>
      </c>
      <c r="E16" s="295" t="s">
        <v>43</v>
      </c>
      <c r="F16" s="296"/>
      <c r="G16" s="128">
        <f t="shared" ref="G16:G17" si="0">B16</f>
        <v>7780</v>
      </c>
      <c r="H16" s="129" t="s">
        <v>9</v>
      </c>
      <c r="I16" s="130">
        <v>64</v>
      </c>
      <c r="J16" s="131"/>
      <c r="K16" s="132">
        <f t="shared" ref="K16:K17" si="1">G16*I16</f>
        <v>497920</v>
      </c>
      <c r="L16" s="127">
        <f>D16-K16</f>
        <v>31120</v>
      </c>
      <c r="M16" s="127">
        <f>L16</f>
        <v>31120</v>
      </c>
      <c r="N16" s="133" t="s">
        <v>19</v>
      </c>
      <c r="O16" s="134">
        <f>B16</f>
        <v>7780</v>
      </c>
      <c r="P16" s="135" t="s">
        <v>9</v>
      </c>
      <c r="Q16" s="136">
        <f>C16-I16</f>
        <v>4</v>
      </c>
      <c r="R16" s="137" t="s">
        <v>14</v>
      </c>
      <c r="S16" s="138">
        <f t="shared" ref="S16" si="2">O16*Q16</f>
        <v>31120</v>
      </c>
      <c r="T16" s="13"/>
      <c r="U16" s="13"/>
    </row>
    <row r="17" spans="1:21" s="12" customFormat="1" ht="27.75" customHeight="1">
      <c r="A17" s="139" t="s">
        <v>2</v>
      </c>
      <c r="B17" s="140">
        <v>7780</v>
      </c>
      <c r="C17" s="253">
        <v>1</v>
      </c>
      <c r="D17" s="142">
        <f>B17*C17</f>
        <v>7780</v>
      </c>
      <c r="E17" s="143" t="s">
        <v>26</v>
      </c>
      <c r="F17" s="253"/>
      <c r="G17" s="145">
        <f t="shared" si="0"/>
        <v>7780</v>
      </c>
      <c r="H17" s="146" t="s">
        <v>9</v>
      </c>
      <c r="I17" s="147">
        <v>1</v>
      </c>
      <c r="J17" s="148"/>
      <c r="K17" s="98">
        <f t="shared" si="1"/>
        <v>7780</v>
      </c>
      <c r="L17" s="118">
        <v>0</v>
      </c>
      <c r="M17" s="150">
        <f>L17</f>
        <v>0</v>
      </c>
      <c r="N17" s="327"/>
      <c r="O17" s="328"/>
      <c r="P17" s="328"/>
      <c r="Q17" s="328"/>
      <c r="R17" s="328"/>
      <c r="S17" s="329"/>
      <c r="T17" s="13"/>
      <c r="U17" s="13"/>
    </row>
    <row r="18" spans="1:21" s="12" customFormat="1" ht="24.75" customHeight="1">
      <c r="A18" s="9" t="s">
        <v>38</v>
      </c>
      <c r="B18" s="31">
        <f>B16</f>
        <v>7780</v>
      </c>
      <c r="C18" s="89">
        <f>C16+C17</f>
        <v>69</v>
      </c>
      <c r="D18" s="111">
        <f>SUM(D16:D17)</f>
        <v>536820</v>
      </c>
      <c r="E18" s="286"/>
      <c r="F18" s="287"/>
      <c r="G18" s="247"/>
      <c r="H18" s="41"/>
      <c r="I18" s="99"/>
      <c r="J18" s="248"/>
      <c r="K18" s="7">
        <f>SUM(K16:K17)</f>
        <v>505700</v>
      </c>
      <c r="L18" s="7">
        <f>SUM(L16:L17)</f>
        <v>31120</v>
      </c>
      <c r="M18" s="7">
        <f>SUM(M16:M17)</f>
        <v>31120</v>
      </c>
      <c r="N18" s="50"/>
      <c r="O18" s="51"/>
      <c r="P18" s="51"/>
      <c r="Q18" s="51"/>
      <c r="R18" s="51"/>
      <c r="S18" s="52"/>
      <c r="T18" s="13"/>
      <c r="U18" s="13"/>
    </row>
    <row r="19" spans="1:21" s="12" customFormat="1" ht="20.25" customHeight="1">
      <c r="A19" s="15" t="s">
        <v>37</v>
      </c>
      <c r="B19" s="30">
        <f>G19+G20+G21</f>
        <v>18780</v>
      </c>
      <c r="C19" s="32">
        <f>I19</f>
        <v>9</v>
      </c>
      <c r="D19" s="32">
        <f>B19*C19</f>
        <v>169020</v>
      </c>
      <c r="E19" s="297" t="s">
        <v>13</v>
      </c>
      <c r="F19" s="297"/>
      <c r="G19" s="60">
        <v>7780</v>
      </c>
      <c r="H19" s="33" t="s">
        <v>9</v>
      </c>
      <c r="I19" s="63">
        <v>9</v>
      </c>
      <c r="J19" s="29" t="s">
        <v>93</v>
      </c>
      <c r="K19" s="32">
        <f>G19*I19</f>
        <v>70020</v>
      </c>
      <c r="L19" s="32">
        <v>0</v>
      </c>
      <c r="M19" s="32">
        <v>0</v>
      </c>
      <c r="N19" s="53"/>
      <c r="O19" s="54"/>
      <c r="P19" s="54"/>
      <c r="Q19" s="54"/>
      <c r="R19" s="54"/>
      <c r="S19" s="55"/>
      <c r="T19" s="13"/>
      <c r="U19" s="13"/>
    </row>
    <row r="20" spans="1:21" s="6" customFormat="1" ht="20.25" customHeight="1">
      <c r="A20" s="11"/>
      <c r="B20" s="10"/>
      <c r="C20" s="10"/>
      <c r="D20" s="10"/>
      <c r="E20" s="298" t="s">
        <v>18</v>
      </c>
      <c r="F20" s="299"/>
      <c r="G20" s="61">
        <v>10000</v>
      </c>
      <c r="H20" s="34" t="s">
        <v>9</v>
      </c>
      <c r="I20" s="64">
        <v>9</v>
      </c>
      <c r="J20" s="251" t="s">
        <v>14</v>
      </c>
      <c r="K20" s="10">
        <f>G20*I20</f>
        <v>90000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6" customFormat="1" ht="20.25" customHeight="1">
      <c r="A21" s="11"/>
      <c r="B21" s="10"/>
      <c r="C21" s="10"/>
      <c r="D21" s="10"/>
      <c r="E21" s="250" t="s">
        <v>92</v>
      </c>
      <c r="F21" s="251"/>
      <c r="G21" s="61">
        <v>1000</v>
      </c>
      <c r="H21" s="34" t="s">
        <v>9</v>
      </c>
      <c r="I21" s="64">
        <v>9</v>
      </c>
      <c r="J21" s="251" t="s">
        <v>14</v>
      </c>
      <c r="K21" s="10">
        <f>G21*I21</f>
        <v>9000</v>
      </c>
      <c r="L21" s="10"/>
      <c r="M21" s="10"/>
      <c r="N21" s="48"/>
      <c r="O21" s="49"/>
      <c r="P21" s="49"/>
      <c r="Q21" s="49"/>
      <c r="R21" s="49"/>
      <c r="S21" s="56"/>
      <c r="T21" s="5"/>
      <c r="U21" s="5"/>
    </row>
    <row r="22" spans="1:21" s="4" customFormat="1" ht="24.75" customHeight="1">
      <c r="A22" s="9" t="s">
        <v>38</v>
      </c>
      <c r="B22" s="8">
        <f>SUM(B19:B21)</f>
        <v>18780</v>
      </c>
      <c r="C22" s="8">
        <f>SUM(C19:C21)</f>
        <v>9</v>
      </c>
      <c r="D22" s="8">
        <f>SUM(D19:D21)</f>
        <v>169020</v>
      </c>
      <c r="E22" s="286" t="s">
        <v>38</v>
      </c>
      <c r="F22" s="287"/>
      <c r="G22" s="247">
        <f>SUM(G19:G21)</f>
        <v>18780</v>
      </c>
      <c r="H22" s="41"/>
      <c r="I22" s="249">
        <v>9</v>
      </c>
      <c r="J22" s="248"/>
      <c r="K22" s="7">
        <f>SUM(K19:K21)</f>
        <v>169020</v>
      </c>
      <c r="L22" s="7">
        <v>0</v>
      </c>
      <c r="M22" s="7">
        <v>0</v>
      </c>
      <c r="N22" s="50"/>
      <c r="O22" s="51"/>
      <c r="P22" s="51"/>
      <c r="Q22" s="51"/>
      <c r="R22" s="51"/>
      <c r="S22" s="52"/>
      <c r="T22" s="5"/>
      <c r="U22" s="5"/>
    </row>
    <row r="23" spans="1:21" s="4" customFormat="1" ht="24.75" customHeight="1">
      <c r="A23" s="288" t="s">
        <v>44</v>
      </c>
      <c r="B23" s="287"/>
      <c r="C23" s="7">
        <f>C18+C22</f>
        <v>78</v>
      </c>
      <c r="D23" s="7">
        <f>D18+D22</f>
        <v>705840</v>
      </c>
      <c r="E23" s="286" t="s">
        <v>44</v>
      </c>
      <c r="F23" s="289"/>
      <c r="G23" s="287"/>
      <c r="H23" s="91"/>
      <c r="I23" s="91">
        <f>I18+I22</f>
        <v>9</v>
      </c>
      <c r="J23" s="91"/>
      <c r="K23" s="7">
        <f>K18+K22</f>
        <v>674720</v>
      </c>
      <c r="L23" s="7">
        <f>L18+L22</f>
        <v>31120</v>
      </c>
      <c r="M23" s="7">
        <f>M18+M22</f>
        <v>31120</v>
      </c>
      <c r="N23" s="50"/>
      <c r="O23" s="51"/>
      <c r="P23" s="51"/>
      <c r="Q23" s="51"/>
      <c r="R23" s="51"/>
      <c r="S23" s="52"/>
      <c r="T23" s="5"/>
      <c r="U23" s="5"/>
    </row>
    <row r="24" spans="1:21" s="4" customFormat="1" ht="18" customHeight="1">
      <c r="A24" s="4" t="s">
        <v>27</v>
      </c>
      <c r="D24" s="6"/>
      <c r="L24" s="6"/>
      <c r="M24" s="6"/>
      <c r="N24" s="44"/>
      <c r="O24" s="44"/>
      <c r="P24" s="44"/>
      <c r="Q24" s="44"/>
      <c r="R24" s="44"/>
      <c r="S24" s="45"/>
      <c r="T24" s="5"/>
      <c r="U24" s="5"/>
    </row>
    <row r="25" spans="1:21" ht="24" customHeight="1">
      <c r="A25" s="4" t="s">
        <v>0</v>
      </c>
    </row>
    <row r="26" spans="1:21" ht="18.75" customHeight="1">
      <c r="E26" s="4"/>
    </row>
  </sheetData>
  <mergeCells count="22">
    <mergeCell ref="K8:L8"/>
    <mergeCell ref="A1:S1"/>
    <mergeCell ref="F5:G5"/>
    <mergeCell ref="F6:G6"/>
    <mergeCell ref="K6:L6"/>
    <mergeCell ref="K7:L7"/>
    <mergeCell ref="E16:F16"/>
    <mergeCell ref="N17:S17"/>
    <mergeCell ref="A14:A15"/>
    <mergeCell ref="B14:D14"/>
    <mergeCell ref="E14:K14"/>
    <mergeCell ref="L14:L15"/>
    <mergeCell ref="M14:M15"/>
    <mergeCell ref="N14:S15"/>
    <mergeCell ref="E15:F15"/>
    <mergeCell ref="G15:J15"/>
    <mergeCell ref="E18:F18"/>
    <mergeCell ref="E19:F19"/>
    <mergeCell ref="E20:F20"/>
    <mergeCell ref="E22:F22"/>
    <mergeCell ref="A23:B23"/>
    <mergeCell ref="E23:G23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25"/>
  <sheetViews>
    <sheetView showGridLines="0" view="pageLayout" zoomScaleNormal="96" zoomScaleSheetLayoutView="75" workbookViewId="0">
      <selection activeCell="B18" sqref="B18"/>
    </sheetView>
  </sheetViews>
  <sheetFormatPr defaultColWidth="9.140625" defaultRowHeight="22.5" customHeight="1"/>
  <cols>
    <col min="1" max="1" width="24.28515625" style="1" customWidth="1"/>
    <col min="2" max="3" width="11.140625" style="1" customWidth="1"/>
    <col min="4" max="4" width="12.85546875" style="1" customWidth="1"/>
    <col min="5" max="5" width="13.5703125" style="1" customWidth="1"/>
    <col min="6" max="6" width="3" style="1" customWidth="1"/>
    <col min="7" max="7" width="9.7109375" style="1" customWidth="1"/>
    <col min="8" max="8" width="2.42578125" style="1" customWidth="1"/>
    <col min="9" max="9" width="5.42578125" style="1" customWidth="1"/>
    <col min="10" max="10" width="2.7109375" style="1" customWidth="1"/>
    <col min="11" max="11" width="10.7109375" style="1" customWidth="1"/>
    <col min="12" max="12" width="10.28515625" style="3" customWidth="1"/>
    <col min="13" max="13" width="10.42578125" style="3" customWidth="1"/>
    <col min="14" max="14" width="6" style="57" customWidth="1"/>
    <col min="15" max="15" width="8.28515625" style="57" customWidth="1"/>
    <col min="16" max="16" width="3.28515625" style="57" customWidth="1"/>
    <col min="17" max="17" width="5.28515625" style="57" customWidth="1"/>
    <col min="18" max="18" width="3.28515625" style="57" customWidth="1"/>
    <col min="19" max="19" width="15.5703125" style="58" customWidth="1"/>
    <col min="20" max="20" width="15.7109375" style="2" customWidth="1"/>
    <col min="21" max="21" width="9.42578125" style="2" customWidth="1"/>
    <col min="22" max="16384" width="9.140625" style="1"/>
  </cols>
  <sheetData>
    <row r="1" spans="1:21" ht="27.75" customHeight="1">
      <c r="A1" s="300" t="s">
        <v>88</v>
      </c>
      <c r="B1" s="300"/>
      <c r="C1" s="300"/>
      <c r="D1" s="300"/>
      <c r="E1" s="300"/>
      <c r="F1" s="300"/>
      <c r="G1" s="300"/>
      <c r="H1" s="300"/>
      <c r="I1" s="300"/>
      <c r="J1" s="300"/>
      <c r="K1" s="300"/>
      <c r="L1" s="300"/>
      <c r="M1" s="300"/>
      <c r="N1" s="300"/>
      <c r="O1" s="300"/>
      <c r="P1" s="300"/>
      <c r="Q1" s="300"/>
      <c r="R1" s="300"/>
      <c r="S1" s="300"/>
    </row>
    <row r="2" spans="1:21" s="25" customFormat="1" ht="17.100000000000001" customHeight="1">
      <c r="L2" s="27"/>
      <c r="M2" s="27"/>
      <c r="N2" s="42"/>
      <c r="O2" s="42"/>
      <c r="P2" s="42"/>
      <c r="Q2" s="42"/>
      <c r="R2" s="42"/>
      <c r="S2" s="43"/>
      <c r="T2" s="26"/>
      <c r="U2" s="26"/>
    </row>
    <row r="3" spans="1:21" s="19" customFormat="1" ht="17.100000000000001" customHeight="1">
      <c r="A3" s="22" t="s">
        <v>96</v>
      </c>
      <c r="K3" s="24"/>
      <c r="L3" s="23"/>
      <c r="M3" s="23"/>
      <c r="N3" s="44"/>
      <c r="O3" s="44"/>
      <c r="P3" s="44"/>
      <c r="Q3" s="44"/>
      <c r="R3" s="44"/>
      <c r="S3" s="45"/>
      <c r="T3" s="20"/>
      <c r="U3" s="20"/>
    </row>
    <row r="4" spans="1:21" s="19" customFormat="1" ht="17.100000000000001" customHeight="1">
      <c r="A4" s="22" t="s">
        <v>95</v>
      </c>
      <c r="B4" s="22"/>
      <c r="L4" s="21"/>
      <c r="M4" s="21"/>
      <c r="N4" s="46"/>
      <c r="O4" s="46"/>
      <c r="P4" s="46"/>
      <c r="Q4" s="46"/>
      <c r="R4" s="46"/>
      <c r="S4" s="45"/>
      <c r="T4" s="20"/>
      <c r="U4" s="20"/>
    </row>
    <row r="5" spans="1:21" s="19" customFormat="1" ht="17.100000000000001" customHeight="1">
      <c r="A5" s="88" t="s">
        <v>28</v>
      </c>
      <c r="B5" s="73">
        <f>D5+F5</f>
        <v>94</v>
      </c>
      <c r="C5" s="92" t="s">
        <v>90</v>
      </c>
      <c r="D5" s="73">
        <f>I16</f>
        <v>94</v>
      </c>
      <c r="E5" s="92" t="s">
        <v>6</v>
      </c>
      <c r="F5" s="301">
        <v>0</v>
      </c>
      <c r="G5" s="301"/>
      <c r="H5" s="93" t="s">
        <v>17</v>
      </c>
      <c r="M5" s="46"/>
      <c r="S5" s="45"/>
      <c r="T5" s="20"/>
      <c r="U5" s="20"/>
    </row>
    <row r="6" spans="1:21" s="19" customFormat="1" ht="17.100000000000001" customHeight="1">
      <c r="A6" s="102" t="s">
        <v>35</v>
      </c>
      <c r="B6" s="73">
        <f>D6+F6</f>
        <v>6</v>
      </c>
      <c r="C6" s="73" t="s">
        <v>33</v>
      </c>
      <c r="D6" s="73">
        <f>Q16</f>
        <v>6</v>
      </c>
      <c r="E6" s="92" t="s">
        <v>6</v>
      </c>
      <c r="F6" s="301">
        <v>0</v>
      </c>
      <c r="G6" s="301"/>
      <c r="J6" s="254"/>
      <c r="K6" s="301"/>
      <c r="L6" s="301"/>
      <c r="M6" s="73"/>
      <c r="N6" s="73"/>
      <c r="O6" s="74"/>
      <c r="S6" s="45"/>
      <c r="T6" s="20"/>
      <c r="U6" s="20"/>
    </row>
    <row r="7" spans="1:21" s="19" customFormat="1" ht="17.100000000000001" customHeight="1">
      <c r="A7" s="102" t="s">
        <v>80</v>
      </c>
      <c r="B7" s="73">
        <f>D8+G8+K6</f>
        <v>100</v>
      </c>
      <c r="D7" s="85"/>
      <c r="H7" s="22"/>
      <c r="K7" s="302"/>
      <c r="L7" s="302"/>
      <c r="M7" s="73"/>
      <c r="N7" s="73"/>
      <c r="O7" s="74"/>
      <c r="S7" s="45"/>
      <c r="T7" s="20"/>
      <c r="U7" s="20"/>
    </row>
    <row r="8" spans="1:21" s="19" customFormat="1" ht="17.100000000000001" customHeight="1">
      <c r="A8" s="102" t="s">
        <v>25</v>
      </c>
      <c r="C8" s="86" t="s">
        <v>29</v>
      </c>
      <c r="D8" s="73">
        <f>C16</f>
        <v>100</v>
      </c>
      <c r="E8" s="87" t="s">
        <v>36</v>
      </c>
      <c r="G8" s="73">
        <v>0</v>
      </c>
      <c r="H8" s="93"/>
      <c r="J8" s="254"/>
      <c r="K8" s="301"/>
      <c r="L8" s="301"/>
      <c r="M8" s="73"/>
      <c r="N8" s="73"/>
      <c r="O8" s="74"/>
      <c r="S8" s="45"/>
      <c r="T8" s="20"/>
      <c r="U8" s="20"/>
    </row>
    <row r="9" spans="1:21" s="19" customFormat="1" ht="17.100000000000001" customHeight="1">
      <c r="A9" s="22" t="s">
        <v>91</v>
      </c>
      <c r="L9" s="21"/>
      <c r="M9" s="21"/>
      <c r="N9" s="46"/>
      <c r="O9" s="46"/>
      <c r="P9" s="46"/>
      <c r="Q9" s="46"/>
      <c r="R9" s="46"/>
      <c r="S9" s="45"/>
      <c r="T9" s="20"/>
      <c r="U9" s="20"/>
    </row>
    <row r="10" spans="1:21" s="19" customFormat="1" ht="17.100000000000001" customHeight="1">
      <c r="A10" s="22" t="s">
        <v>97</v>
      </c>
      <c r="B10" s="102"/>
      <c r="L10" s="21"/>
      <c r="M10" s="21"/>
      <c r="N10" s="46"/>
      <c r="O10" s="46"/>
      <c r="P10" s="46"/>
      <c r="Q10" s="46"/>
      <c r="R10" s="46"/>
      <c r="S10" s="45"/>
      <c r="T10" s="20"/>
      <c r="U10" s="20"/>
    </row>
    <row r="11" spans="1:21" s="19" customFormat="1" ht="17.100000000000001" customHeight="1">
      <c r="A11" s="22" t="s">
        <v>32</v>
      </c>
      <c r="L11" s="93"/>
      <c r="M11" s="21"/>
      <c r="N11" s="46"/>
      <c r="O11" s="46"/>
      <c r="P11" s="46"/>
      <c r="Q11" s="46"/>
      <c r="R11" s="46"/>
      <c r="S11" s="45"/>
      <c r="T11" s="20"/>
      <c r="U11" s="20"/>
    </row>
    <row r="12" spans="1:21" s="19" customFormat="1" ht="17.100000000000001" customHeight="1">
      <c r="A12" s="22" t="s">
        <v>67</v>
      </c>
      <c r="L12" s="21"/>
      <c r="M12" s="21"/>
      <c r="N12" s="46"/>
      <c r="O12" s="46"/>
      <c r="P12" s="46"/>
      <c r="Q12" s="46"/>
      <c r="R12" s="46"/>
      <c r="S12" s="45"/>
      <c r="T12" s="20"/>
      <c r="U12" s="20"/>
    </row>
    <row r="13" spans="1:21" s="19" customFormat="1" ht="17.100000000000001" customHeight="1">
      <c r="A13" s="22" t="s">
        <v>39</v>
      </c>
      <c r="L13" s="21"/>
      <c r="M13" s="21"/>
      <c r="N13" s="46"/>
      <c r="O13" s="46"/>
      <c r="P13" s="46"/>
      <c r="Q13" s="46"/>
      <c r="R13" s="46"/>
      <c r="S13" s="47" t="s">
        <v>5</v>
      </c>
      <c r="T13" s="20"/>
      <c r="U13" s="20"/>
    </row>
    <row r="14" spans="1:21" s="16" customFormat="1" ht="20.25" customHeight="1">
      <c r="A14" s="303" t="s">
        <v>21</v>
      </c>
      <c r="B14" s="305" t="s">
        <v>30</v>
      </c>
      <c r="C14" s="305"/>
      <c r="D14" s="305"/>
      <c r="E14" s="306" t="s">
        <v>1</v>
      </c>
      <c r="F14" s="306"/>
      <c r="G14" s="306"/>
      <c r="H14" s="306"/>
      <c r="I14" s="306"/>
      <c r="J14" s="306"/>
      <c r="K14" s="306"/>
      <c r="L14" s="307" t="s">
        <v>16</v>
      </c>
      <c r="M14" s="307" t="s">
        <v>11</v>
      </c>
      <c r="N14" s="309" t="s">
        <v>10</v>
      </c>
      <c r="O14" s="310"/>
      <c r="P14" s="310"/>
      <c r="Q14" s="310"/>
      <c r="R14" s="310"/>
      <c r="S14" s="311"/>
      <c r="T14" s="5"/>
      <c r="U14" s="5"/>
    </row>
    <row r="15" spans="1:21" s="16" customFormat="1" ht="20.25" customHeight="1">
      <c r="A15" s="304"/>
      <c r="B15" s="18" t="s">
        <v>34</v>
      </c>
      <c r="C15" s="17" t="s">
        <v>22</v>
      </c>
      <c r="D15" s="28" t="s">
        <v>20</v>
      </c>
      <c r="E15" s="290" t="s">
        <v>45</v>
      </c>
      <c r="F15" s="291"/>
      <c r="G15" s="292" t="s">
        <v>31</v>
      </c>
      <c r="H15" s="293"/>
      <c r="I15" s="293"/>
      <c r="J15" s="294"/>
      <c r="K15" s="17" t="s">
        <v>41</v>
      </c>
      <c r="L15" s="308"/>
      <c r="M15" s="308"/>
      <c r="N15" s="312"/>
      <c r="O15" s="313"/>
      <c r="P15" s="313"/>
      <c r="Q15" s="313"/>
      <c r="R15" s="313"/>
      <c r="S15" s="314"/>
      <c r="T15" s="5"/>
      <c r="U15" s="5"/>
    </row>
    <row r="16" spans="1:21" s="12" customFormat="1" ht="24" customHeight="1">
      <c r="A16" s="124" t="s">
        <v>43</v>
      </c>
      <c r="B16" s="125">
        <v>8330</v>
      </c>
      <c r="C16" s="126">
        <v>100</v>
      </c>
      <c r="D16" s="127">
        <f>B16*C16</f>
        <v>833000</v>
      </c>
      <c r="E16" s="295" t="s">
        <v>43</v>
      </c>
      <c r="F16" s="296"/>
      <c r="G16" s="128">
        <f t="shared" ref="G16" si="0">B16</f>
        <v>8330</v>
      </c>
      <c r="H16" s="129" t="s">
        <v>9</v>
      </c>
      <c r="I16" s="130">
        <v>94</v>
      </c>
      <c r="J16" s="131"/>
      <c r="K16" s="132">
        <f t="shared" ref="K16" si="1">G16*I16</f>
        <v>783020</v>
      </c>
      <c r="L16" s="127">
        <f>D16-K16</f>
        <v>49980</v>
      </c>
      <c r="M16" s="127">
        <f>L16</f>
        <v>49980</v>
      </c>
      <c r="N16" s="133" t="s">
        <v>19</v>
      </c>
      <c r="O16" s="134">
        <f>B16</f>
        <v>8330</v>
      </c>
      <c r="P16" s="135" t="s">
        <v>9</v>
      </c>
      <c r="Q16" s="136">
        <f>C16-I16</f>
        <v>6</v>
      </c>
      <c r="R16" s="137" t="s">
        <v>14</v>
      </c>
      <c r="S16" s="138">
        <f t="shared" ref="S16" si="2">O16*Q16</f>
        <v>49980</v>
      </c>
      <c r="T16" s="13"/>
      <c r="U16" s="13"/>
    </row>
    <row r="17" spans="1:21" s="12" customFormat="1" ht="24.75" customHeight="1">
      <c r="A17" s="9" t="s">
        <v>38</v>
      </c>
      <c r="B17" s="31">
        <f>B16</f>
        <v>8330</v>
      </c>
      <c r="C17" s="89">
        <f>C16</f>
        <v>100</v>
      </c>
      <c r="D17" s="111">
        <f>SUM(D16:D16)</f>
        <v>833000</v>
      </c>
      <c r="E17" s="286"/>
      <c r="F17" s="287"/>
      <c r="G17" s="255"/>
      <c r="H17" s="41"/>
      <c r="I17" s="99"/>
      <c r="J17" s="256"/>
      <c r="K17" s="7">
        <f>SUM(K16:K16)</f>
        <v>783020</v>
      </c>
      <c r="L17" s="7">
        <f>SUM(L16:L16)</f>
        <v>49980</v>
      </c>
      <c r="M17" s="7">
        <f>SUM(M16:M16)</f>
        <v>49980</v>
      </c>
      <c r="N17" s="50"/>
      <c r="O17" s="51"/>
      <c r="P17" s="51"/>
      <c r="Q17" s="51"/>
      <c r="R17" s="51"/>
      <c r="S17" s="52"/>
      <c r="T17" s="13"/>
      <c r="U17" s="13"/>
    </row>
    <row r="18" spans="1:21" s="12" customFormat="1" ht="20.25" customHeight="1">
      <c r="A18" s="15" t="s">
        <v>37</v>
      </c>
      <c r="B18" s="30">
        <f>G18+G19+G20</f>
        <v>19330</v>
      </c>
      <c r="C18" s="32">
        <f>I18</f>
        <v>9</v>
      </c>
      <c r="D18" s="32">
        <f>B18*C18</f>
        <v>173970</v>
      </c>
      <c r="E18" s="297" t="s">
        <v>13</v>
      </c>
      <c r="F18" s="297"/>
      <c r="G18" s="60">
        <v>8330</v>
      </c>
      <c r="H18" s="33" t="s">
        <v>9</v>
      </c>
      <c r="I18" s="63">
        <v>9</v>
      </c>
      <c r="J18" s="29" t="s">
        <v>93</v>
      </c>
      <c r="K18" s="32">
        <f>G18*I18</f>
        <v>74970</v>
      </c>
      <c r="L18" s="32">
        <v>0</v>
      </c>
      <c r="M18" s="32">
        <v>0</v>
      </c>
      <c r="N18" s="53"/>
      <c r="O18" s="54"/>
      <c r="P18" s="54"/>
      <c r="Q18" s="54"/>
      <c r="R18" s="54"/>
      <c r="S18" s="55"/>
      <c r="T18" s="13"/>
      <c r="U18" s="13"/>
    </row>
    <row r="19" spans="1:21" s="6" customFormat="1" ht="20.25" customHeight="1">
      <c r="A19" s="11"/>
      <c r="B19" s="10"/>
      <c r="C19" s="10"/>
      <c r="D19" s="10"/>
      <c r="E19" s="298" t="s">
        <v>18</v>
      </c>
      <c r="F19" s="299"/>
      <c r="G19" s="61">
        <v>10000</v>
      </c>
      <c r="H19" s="34" t="s">
        <v>9</v>
      </c>
      <c r="I19" s="64">
        <v>9</v>
      </c>
      <c r="J19" s="259" t="s">
        <v>14</v>
      </c>
      <c r="K19" s="10">
        <f>G19*I19</f>
        <v>90000</v>
      </c>
      <c r="L19" s="10"/>
      <c r="M19" s="10"/>
      <c r="N19" s="48"/>
      <c r="O19" s="49"/>
      <c r="P19" s="49"/>
      <c r="Q19" s="49"/>
      <c r="R19" s="49"/>
      <c r="S19" s="56"/>
      <c r="T19" s="5"/>
      <c r="U19" s="5"/>
    </row>
    <row r="20" spans="1:21" s="6" customFormat="1" ht="20.25" customHeight="1">
      <c r="A20" s="11"/>
      <c r="B20" s="10"/>
      <c r="C20" s="10"/>
      <c r="D20" s="10"/>
      <c r="E20" s="258" t="s">
        <v>92</v>
      </c>
      <c r="F20" s="259"/>
      <c r="G20" s="61">
        <v>1000</v>
      </c>
      <c r="H20" s="34" t="s">
        <v>9</v>
      </c>
      <c r="I20" s="64">
        <v>9</v>
      </c>
      <c r="J20" s="259" t="s">
        <v>14</v>
      </c>
      <c r="K20" s="10">
        <f>G20*I20</f>
        <v>9000</v>
      </c>
      <c r="L20" s="10"/>
      <c r="M20" s="10"/>
      <c r="N20" s="48"/>
      <c r="O20" s="49"/>
      <c r="P20" s="49"/>
      <c r="Q20" s="49"/>
      <c r="R20" s="49"/>
      <c r="S20" s="56"/>
      <c r="T20" s="5"/>
      <c r="U20" s="5"/>
    </row>
    <row r="21" spans="1:21" s="4" customFormat="1" ht="24.75" customHeight="1">
      <c r="A21" s="9" t="s">
        <v>38</v>
      </c>
      <c r="B21" s="8">
        <f>SUM(B18:B20)</f>
        <v>19330</v>
      </c>
      <c r="C21" s="8">
        <f>SUM(C18:C20)</f>
        <v>9</v>
      </c>
      <c r="D21" s="8">
        <f>SUM(D18:D20)</f>
        <v>173970</v>
      </c>
      <c r="E21" s="286" t="s">
        <v>38</v>
      </c>
      <c r="F21" s="287"/>
      <c r="G21" s="255">
        <f>SUM(G18:G20)</f>
        <v>19330</v>
      </c>
      <c r="H21" s="41"/>
      <c r="I21" s="257">
        <v>9</v>
      </c>
      <c r="J21" s="256"/>
      <c r="K21" s="7">
        <f>SUM(K18:K20)</f>
        <v>173970</v>
      </c>
      <c r="L21" s="7">
        <v>0</v>
      </c>
      <c r="M21" s="7">
        <v>0</v>
      </c>
      <c r="N21" s="50"/>
      <c r="O21" s="51"/>
      <c r="P21" s="51"/>
      <c r="Q21" s="51"/>
      <c r="R21" s="51"/>
      <c r="S21" s="52"/>
      <c r="T21" s="5"/>
      <c r="U21" s="5"/>
    </row>
    <row r="22" spans="1:21" s="4" customFormat="1" ht="24.75" customHeight="1">
      <c r="A22" s="288" t="s">
        <v>44</v>
      </c>
      <c r="B22" s="287"/>
      <c r="C22" s="7">
        <f>C17+C21</f>
        <v>109</v>
      </c>
      <c r="D22" s="7">
        <f>D17+D21</f>
        <v>1006970</v>
      </c>
      <c r="E22" s="286" t="s">
        <v>44</v>
      </c>
      <c r="F22" s="289"/>
      <c r="G22" s="287"/>
      <c r="H22" s="91"/>
      <c r="I22" s="91">
        <f>I17+I21</f>
        <v>9</v>
      </c>
      <c r="J22" s="91"/>
      <c r="K22" s="7">
        <f>K17+K21</f>
        <v>956990</v>
      </c>
      <c r="L22" s="7">
        <f>L17+L21</f>
        <v>49980</v>
      </c>
      <c r="M22" s="7">
        <f>M17+M21</f>
        <v>49980</v>
      </c>
      <c r="N22" s="50"/>
      <c r="O22" s="51"/>
      <c r="P22" s="51"/>
      <c r="Q22" s="51"/>
      <c r="R22" s="51"/>
      <c r="S22" s="52"/>
      <c r="T22" s="5"/>
      <c r="U22" s="5"/>
    </row>
    <row r="23" spans="1:21" s="4" customFormat="1" ht="18" customHeight="1">
      <c r="A23" s="4" t="s">
        <v>27</v>
      </c>
      <c r="D23" s="6"/>
      <c r="L23" s="6"/>
      <c r="M23" s="6"/>
      <c r="N23" s="44"/>
      <c r="O23" s="44"/>
      <c r="P23" s="44"/>
      <c r="Q23" s="44"/>
      <c r="R23" s="44"/>
      <c r="S23" s="45"/>
      <c r="T23" s="5"/>
      <c r="U23" s="5"/>
    </row>
    <row r="24" spans="1:21" ht="24" customHeight="1">
      <c r="A24" s="4" t="s">
        <v>0</v>
      </c>
    </row>
    <row r="25" spans="1:21" ht="18.75" customHeight="1">
      <c r="E25" s="4"/>
    </row>
  </sheetData>
  <mergeCells count="21">
    <mergeCell ref="A22:B22"/>
    <mergeCell ref="E22:G22"/>
    <mergeCell ref="E16:F16"/>
    <mergeCell ref="E17:F17"/>
    <mergeCell ref="E18:F18"/>
    <mergeCell ref="E19:F19"/>
    <mergeCell ref="E21:F21"/>
    <mergeCell ref="N14:S15"/>
    <mergeCell ref="E15:F15"/>
    <mergeCell ref="G15:J15"/>
    <mergeCell ref="A1:S1"/>
    <mergeCell ref="F5:G5"/>
    <mergeCell ref="F6:G6"/>
    <mergeCell ref="K6:L6"/>
    <mergeCell ref="K7:L7"/>
    <mergeCell ref="K8:L8"/>
    <mergeCell ref="A14:A15"/>
    <mergeCell ref="B14:D14"/>
    <mergeCell ref="E14:K14"/>
    <mergeCell ref="L14:L15"/>
    <mergeCell ref="M14:M15"/>
  </mergeCells>
  <phoneticPr fontId="15" type="noConversion"/>
  <printOptions horizontalCentered="1"/>
  <pageMargins left="0.24375000596046448" right="3.9305556565523148E-2" top="0.44027778506278992" bottom="7.5000002980232239E-2" header="0.39347222447395325" footer="0"/>
  <pageSetup paperSize="9" scale="83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</TotalTime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12</vt:i4>
      </vt:variant>
      <vt:variant>
        <vt:lpstr>이름이 지정된 범위</vt:lpstr>
      </vt:variant>
      <vt:variant>
        <vt:i4>11</vt:i4>
      </vt:variant>
    </vt:vector>
  </HeadingPairs>
  <TitlesOfParts>
    <vt:vector size="23" baseType="lpstr">
      <vt:lpstr>체험학습 4.27 백운산 자연휴양림</vt:lpstr>
      <vt:lpstr>체험학습 5.17 와인동굴 5.6세</vt:lpstr>
      <vt:lpstr>체험학습 5.18 와인동굴 7세</vt:lpstr>
      <vt:lpstr>체험학습 6.12 순천그림책도서관 7세</vt:lpstr>
      <vt:lpstr>체험학습 7.13 여수 아쿠아플라넷 전체</vt:lpstr>
      <vt:lpstr>체험학습 7.17 순천그림책도서관 5-6세</vt:lpstr>
      <vt:lpstr>체험학습 8.28 ,순천 유아교육진흥원 (전체)</vt:lpstr>
      <vt:lpstr>체험학습 10.18 경남 하동 최참판댁</vt:lpstr>
      <vt:lpstr>체험학습 10.19 경남 하동 최참판댁</vt:lpstr>
      <vt:lpstr>체험학습 11.2 순천만 국가정원</vt:lpstr>
      <vt:lpstr>체험학습 12.14 전남유아교육진흥원</vt:lpstr>
      <vt:lpstr>Sheet1</vt:lpstr>
      <vt:lpstr>'체험학습 10.18 경남 하동 최참판댁'!Print_Area</vt:lpstr>
      <vt:lpstr>'체험학습 10.19 경남 하동 최참판댁'!Print_Area</vt:lpstr>
      <vt:lpstr>'체험학습 11.2 순천만 국가정원'!Print_Area</vt:lpstr>
      <vt:lpstr>'체험학습 12.14 전남유아교육진흥원'!Print_Area</vt:lpstr>
      <vt:lpstr>'체험학습 4.27 백운산 자연휴양림'!Print_Area</vt:lpstr>
      <vt:lpstr>'체험학습 5.17 와인동굴 5.6세'!Print_Area</vt:lpstr>
      <vt:lpstr>'체험학습 5.18 와인동굴 7세'!Print_Area</vt:lpstr>
      <vt:lpstr>'체험학습 6.12 순천그림책도서관 7세'!Print_Area</vt:lpstr>
      <vt:lpstr>'체험학습 7.13 여수 아쿠아플라넷 전체'!Print_Area</vt:lpstr>
      <vt:lpstr>'체험학습 7.17 순천그림책도서관 5-6세'!Print_Area</vt:lpstr>
      <vt:lpstr>'체험학습 8.28 ,순천 유아교육진흥원 (전체)'!Print_Area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사용자</cp:lastModifiedBy>
  <cp:revision>19</cp:revision>
  <cp:lastPrinted>2018-12-17T05:34:33Z</cp:lastPrinted>
  <dcterms:created xsi:type="dcterms:W3CDTF">2015-06-03T23:49:18Z</dcterms:created>
  <dcterms:modified xsi:type="dcterms:W3CDTF">2018-12-17T05:39:28Z</dcterms:modified>
  <cp:version>0906.0100.01</cp:version>
</cp:coreProperties>
</file>