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6" yWindow="576" windowWidth="17808" windowHeight="6696" tabRatio="932" activeTab="4"/>
  </bookViews>
  <sheets>
    <sheet name="1.표지" sheetId="20" r:id="rId1"/>
    <sheet name="서식2" sheetId="38" r:id="rId2"/>
    <sheet name="3.총괄표" sheetId="32" r:id="rId3"/>
    <sheet name="4.세입결산명세서" sheetId="56" r:id="rId4"/>
    <sheet name="5.세출결산명세서" sheetId="5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'1.표지'!$A$1:$G$30</definedName>
    <definedName name="_xlnm.Print_Area" localSheetId="2">'3.총괄표'!$A$1:$U$31</definedName>
    <definedName name="_xlnm.Print_Area" localSheetId="3">'4.세입결산명세서'!$A$1:$H$87</definedName>
    <definedName name="_xlnm.Print_Area" localSheetId="4">'5.세출결산명세서'!$A$1:$H$133</definedName>
    <definedName name="_xlnm.Print_Area" localSheetId="1">서식2!$A$1:$E$27</definedName>
    <definedName name="_xlnm.Print_Titles" localSheetId="3">'4.세입결산명세서'!$4:$5</definedName>
    <definedName name="_xlnm.Print_Titles" localSheetId="4">'5.세출결산명세서'!$4:$5</definedName>
    <definedName name="qq" localSheetId="3">[1]학교명렬!$A$2:$B$50,[1]학교명렬!#REF!</definedName>
    <definedName name="qq" localSheetId="4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>#REF!</definedName>
    <definedName name="법인명렬" localSheetId="3">[5]법인명렬!$B$5:$C$76,[5]법인명렬!$E$4:$F$42</definedName>
    <definedName name="법인명렬" localSheetId="4">[5]법인명렬!$B$5:$C$76,[5]법인명렬!$E$4:$F$42</definedName>
    <definedName name="법인명렬" localSheetId="1">[6]법인명렬!$B$5:$C$76,[6]법인명렬!$E$4:$F$42</definedName>
    <definedName name="법인명렬">[5]법인명렬!$B$5:$C$76,[5]법인명렬!$E$4:$F$42</definedName>
    <definedName name="법인명렬1">[7]법인명렬!$B$5:$C$76,[7]법인명렬!$E$4:$F$42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  <definedName name="학교명렬" localSheetId="3">[8]학교별!$A$6:$B$56,[8]학교별!#REF!</definedName>
    <definedName name="학교명렬" localSheetId="4">[8]학교별!$A$6:$B$56,[8]학교별!#REF!</definedName>
    <definedName name="학교명렬">[8]학교별!$A$6:$B$56,[8]학교별!#REF!</definedName>
  </definedNames>
  <calcPr calcId="145621"/>
</workbook>
</file>

<file path=xl/calcChain.xml><?xml version="1.0" encoding="utf-8"?>
<calcChain xmlns="http://schemas.openxmlformats.org/spreadsheetml/2006/main">
  <c r="D6" i="56" l="1"/>
  <c r="H100" i="57" l="1"/>
  <c r="H96" i="57"/>
  <c r="H83" i="57"/>
  <c r="H70" i="57"/>
  <c r="H52" i="57"/>
  <c r="E41" i="57" l="1"/>
  <c r="E65" i="56" l="1"/>
  <c r="E7" i="56"/>
  <c r="H71" i="56"/>
  <c r="D44" i="56"/>
  <c r="H49" i="56" l="1"/>
  <c r="E25" i="56"/>
  <c r="D25" i="56"/>
  <c r="H31" i="56"/>
  <c r="F29" i="56"/>
  <c r="H84" i="56"/>
  <c r="D65" i="56"/>
  <c r="F72" i="56"/>
  <c r="E117" i="57" l="1"/>
  <c r="D117" i="57"/>
  <c r="F119" i="57"/>
  <c r="E57" i="57" l="1"/>
  <c r="D57" i="57"/>
  <c r="F57" i="57" s="1"/>
  <c r="F101" i="57"/>
  <c r="F104" i="57"/>
  <c r="F71" i="57"/>
  <c r="F84" i="57"/>
  <c r="F97" i="57"/>
  <c r="D7" i="56"/>
  <c r="D39" i="56"/>
  <c r="D53" i="56"/>
  <c r="F55" i="56"/>
  <c r="F13" i="56"/>
  <c r="F12" i="56"/>
  <c r="E39" i="56" l="1"/>
  <c r="F39" i="56" s="1"/>
  <c r="U20" i="32"/>
  <c r="U21" i="32"/>
  <c r="R28" i="32"/>
  <c r="S28" i="32"/>
  <c r="F18" i="32"/>
  <c r="F20" i="32"/>
  <c r="F16" i="32"/>
  <c r="E14" i="32"/>
  <c r="D14" i="32"/>
  <c r="J16" i="32"/>
  <c r="J17" i="32"/>
  <c r="J18" i="32"/>
  <c r="J19" i="32"/>
  <c r="J20" i="32"/>
  <c r="J21" i="32"/>
  <c r="I14" i="32"/>
  <c r="H14" i="32"/>
  <c r="F132" i="57"/>
  <c r="E131" i="57"/>
  <c r="E130" i="57" s="1"/>
  <c r="D131" i="57"/>
  <c r="D130" i="57" s="1"/>
  <c r="F129" i="57"/>
  <c r="F128" i="57"/>
  <c r="F127" i="57"/>
  <c r="F126" i="57"/>
  <c r="E125" i="57"/>
  <c r="D125" i="57"/>
  <c r="D124" i="57" s="1"/>
  <c r="F123" i="57"/>
  <c r="E122" i="57"/>
  <c r="D122" i="57"/>
  <c r="D121" i="57" s="1"/>
  <c r="F120" i="57"/>
  <c r="F118" i="57"/>
  <c r="D116" i="57"/>
  <c r="F115" i="57"/>
  <c r="E114" i="57"/>
  <c r="E113" i="57" s="1"/>
  <c r="D114" i="57"/>
  <c r="D113" i="57" s="1"/>
  <c r="F112" i="57"/>
  <c r="F111" i="57"/>
  <c r="F110" i="57"/>
  <c r="E109" i="57"/>
  <c r="D109" i="57"/>
  <c r="D108" i="57" s="1"/>
  <c r="F106" i="57"/>
  <c r="F58" i="57"/>
  <c r="E56" i="57"/>
  <c r="D56" i="57"/>
  <c r="F55" i="57"/>
  <c r="F54" i="57"/>
  <c r="E53" i="57"/>
  <c r="E40" i="57" s="1"/>
  <c r="D53" i="57"/>
  <c r="F44" i="57"/>
  <c r="F43" i="57"/>
  <c r="F42" i="57"/>
  <c r="D41" i="57"/>
  <c r="F41" i="57" s="1"/>
  <c r="F39" i="57"/>
  <c r="F38" i="57"/>
  <c r="H37" i="57"/>
  <c r="F34" i="57"/>
  <c r="H33" i="57"/>
  <c r="F29" i="57"/>
  <c r="F28" i="57"/>
  <c r="F27" i="57"/>
  <c r="H25" i="57"/>
  <c r="F22" i="57"/>
  <c r="E21" i="57"/>
  <c r="D21" i="57"/>
  <c r="F20" i="57"/>
  <c r="F19" i="57"/>
  <c r="F18" i="57"/>
  <c r="F17" i="57"/>
  <c r="F16" i="57"/>
  <c r="E15" i="57"/>
  <c r="D15" i="57"/>
  <c r="H13" i="57"/>
  <c r="F12" i="57"/>
  <c r="F11" i="57"/>
  <c r="F10" i="57"/>
  <c r="H9" i="57"/>
  <c r="F8" i="57"/>
  <c r="E7" i="57"/>
  <c r="E6" i="57" s="1"/>
  <c r="D7" i="57"/>
  <c r="D6" i="57" s="1"/>
  <c r="F86" i="56"/>
  <c r="F85" i="56"/>
  <c r="F66" i="56"/>
  <c r="F64" i="56"/>
  <c r="F63" i="56"/>
  <c r="F62" i="56"/>
  <c r="F61" i="56"/>
  <c r="E60" i="56"/>
  <c r="D60" i="56"/>
  <c r="F59" i="56"/>
  <c r="E58" i="56"/>
  <c r="D58" i="56"/>
  <c r="F56" i="56"/>
  <c r="F54" i="56"/>
  <c r="E53" i="56"/>
  <c r="E52" i="56" s="1"/>
  <c r="D52" i="56"/>
  <c r="F51" i="56"/>
  <c r="F50" i="56"/>
  <c r="F45" i="56"/>
  <c r="E44" i="56"/>
  <c r="E43" i="56" s="1"/>
  <c r="D43" i="56"/>
  <c r="F42" i="56"/>
  <c r="F40" i="56"/>
  <c r="F37" i="56"/>
  <c r="F36" i="56"/>
  <c r="F35" i="56"/>
  <c r="F34" i="56"/>
  <c r="E33" i="56"/>
  <c r="E32" i="56" s="1"/>
  <c r="D33" i="56"/>
  <c r="D32" i="56" s="1"/>
  <c r="F28" i="56"/>
  <c r="F27" i="56"/>
  <c r="F26" i="56"/>
  <c r="E24" i="56"/>
  <c r="F23" i="56"/>
  <c r="E22" i="56"/>
  <c r="E21" i="56" s="1"/>
  <c r="D22" i="56"/>
  <c r="F20" i="56"/>
  <c r="F19" i="56"/>
  <c r="F18" i="56"/>
  <c r="F17" i="56"/>
  <c r="F16" i="56"/>
  <c r="E15" i="56"/>
  <c r="D15" i="56"/>
  <c r="F14" i="56"/>
  <c r="F11" i="56"/>
  <c r="F10" i="56"/>
  <c r="F9" i="56"/>
  <c r="F8" i="56"/>
  <c r="U15" i="32"/>
  <c r="U16" i="32"/>
  <c r="U17" i="32"/>
  <c r="U18" i="32"/>
  <c r="U19" i="32"/>
  <c r="U22" i="32"/>
  <c r="U23" i="32"/>
  <c r="U24" i="32"/>
  <c r="U25" i="32"/>
  <c r="U26" i="32"/>
  <c r="U27" i="32"/>
  <c r="O28" i="32"/>
  <c r="P28" i="32"/>
  <c r="Q28" i="32"/>
  <c r="T28" i="32"/>
  <c r="N28" i="32"/>
  <c r="M28" i="32"/>
  <c r="J23" i="32"/>
  <c r="J24" i="32"/>
  <c r="J25" i="32"/>
  <c r="J26" i="32"/>
  <c r="J27" i="32"/>
  <c r="J22" i="32"/>
  <c r="J15" i="32"/>
  <c r="J12" i="32"/>
  <c r="J13" i="32"/>
  <c r="J10" i="32"/>
  <c r="J9" i="32"/>
  <c r="E28" i="32"/>
  <c r="F26" i="32"/>
  <c r="F23" i="32"/>
  <c r="F24" i="32"/>
  <c r="F11" i="32"/>
  <c r="F12" i="32"/>
  <c r="F13" i="32"/>
  <c r="F10" i="32"/>
  <c r="F9" i="32"/>
  <c r="I28" i="32"/>
  <c r="D24" i="56"/>
  <c r="D38" i="56"/>
  <c r="P29" i="32" l="1"/>
  <c r="F58" i="56"/>
  <c r="F22" i="56"/>
  <c r="F15" i="56"/>
  <c r="D57" i="56"/>
  <c r="E6" i="56"/>
  <c r="D40" i="57"/>
  <c r="F117" i="57"/>
  <c r="F21" i="57"/>
  <c r="F122" i="57"/>
  <c r="D14" i="57"/>
  <c r="F7" i="57"/>
  <c r="F40" i="57"/>
  <c r="F53" i="57"/>
  <c r="E121" i="57"/>
  <c r="F121" i="57" s="1"/>
  <c r="E38" i="56"/>
  <c r="F38" i="56" s="1"/>
  <c r="F32" i="56"/>
  <c r="F53" i="56"/>
  <c r="F43" i="56"/>
  <c r="E57" i="56"/>
  <c r="F33" i="56"/>
  <c r="F7" i="56"/>
  <c r="J14" i="32"/>
  <c r="F25" i="56"/>
  <c r="F65" i="56"/>
  <c r="F6" i="57"/>
  <c r="F15" i="57"/>
  <c r="E14" i="57"/>
  <c r="F56" i="57"/>
  <c r="F114" i="57"/>
  <c r="F14" i="32"/>
  <c r="F24" i="56"/>
  <c r="F109" i="57"/>
  <c r="F125" i="57"/>
  <c r="F52" i="56"/>
  <c r="F113" i="57"/>
  <c r="F130" i="57"/>
  <c r="F44" i="56"/>
  <c r="F60" i="56"/>
  <c r="E124" i="57"/>
  <c r="U28" i="32"/>
  <c r="U29" i="32" s="1"/>
  <c r="E108" i="57"/>
  <c r="F108" i="57" s="1"/>
  <c r="E116" i="57"/>
  <c r="F116" i="57" s="1"/>
  <c r="F131" i="57"/>
  <c r="D21" i="56"/>
  <c r="F21" i="56" s="1"/>
  <c r="D133" i="57" l="1"/>
  <c r="F6" i="56"/>
  <c r="D87" i="56"/>
  <c r="F14" i="57"/>
  <c r="E87" i="56"/>
  <c r="F57" i="56"/>
  <c r="E133" i="57"/>
  <c r="F124" i="57"/>
  <c r="F133" i="57" l="1"/>
  <c r="F87" i="56"/>
  <c r="F22" i="32" l="1"/>
  <c r="F25" i="32"/>
  <c r="F28" i="32"/>
  <c r="D28" i="32"/>
  <c r="H28" i="32"/>
  <c r="J11" i="32"/>
  <c r="J28" i="32"/>
</calcChain>
</file>

<file path=xl/sharedStrings.xml><?xml version="1.0" encoding="utf-8"?>
<sst xmlns="http://schemas.openxmlformats.org/spreadsheetml/2006/main" count="368" uniqueCount="338">
  <si>
    <t>사업수입</t>
  </si>
  <si>
    <t>물품매각대</t>
  </si>
  <si>
    <t>계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</si>
  <si>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</si>
  <si>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</si>
  <si>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</si>
  <si>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과           목</t>
    <phoneticPr fontId="10" type="noConversion"/>
  </si>
  <si>
    <t>구분</t>
    <phoneticPr fontId="10" type="noConversion"/>
  </si>
  <si>
    <t>1. 세 입</t>
  </si>
  <si>
    <t>2. 세 출</t>
  </si>
  <si>
    <t>(항 별)</t>
  </si>
  <si>
    <t>예산액</t>
  </si>
  <si>
    <t>(A)</t>
  </si>
  <si>
    <t>(B)</t>
  </si>
  <si>
    <t>비교증감</t>
  </si>
  <si>
    <t>(A-B)</t>
  </si>
  <si>
    <t>과 목</t>
  </si>
  <si>
    <t>기본재산수입</t>
  </si>
  <si>
    <t>이사회비</t>
  </si>
  <si>
    <t>재산매각대</t>
  </si>
  <si>
    <t>인 건 비</t>
  </si>
  <si>
    <t>수 용 비</t>
  </si>
  <si>
    <t>투자수입</t>
  </si>
  <si>
    <t>시 설 비</t>
  </si>
  <si>
    <t>과년도수입</t>
  </si>
  <si>
    <t>재산관리비</t>
  </si>
  <si>
    <t>기부원조금</t>
  </si>
  <si>
    <t>투 자 비</t>
  </si>
  <si>
    <t>차 입 금</t>
  </si>
  <si>
    <t>과년도지출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</si>
  <si>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</si>
  <si>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</si>
  <si>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</si>
  <si>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</si>
  <si>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</si>
  <si>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</si>
  <si>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</si>
  <si>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(법정부담금)
①</t>
    <phoneticPr fontId="10" type="noConversion"/>
  </si>
  <si>
    <t>법정부담금</t>
    <phoneticPr fontId="10" type="noConversion"/>
  </si>
  <si>
    <t>학교운영비</t>
    <phoneticPr fontId="10" type="noConversion"/>
  </si>
  <si>
    <t>법인세 환급금</t>
    <phoneticPr fontId="10" type="noConversion"/>
  </si>
  <si>
    <t>유지경영학교별</t>
    <phoneticPr fontId="4" type="noConversion"/>
  </si>
  <si>
    <t>학교회계에서 발생한
법인세환급금</t>
    <phoneticPr fontId="4" type="noConversion"/>
  </si>
  <si>
    <t>계</t>
    <phoneticPr fontId="4" type="noConversion"/>
  </si>
  <si>
    <t xml:space="preserve">    법인명  : </t>
    <phoneticPr fontId="10" type="noConversion"/>
  </si>
  <si>
    <t xml:space="preserve">    * 유지경영학교별 학교회계 전출금 세부내역</t>
    <phoneticPr fontId="10" type="noConversion"/>
  </si>
  <si>
    <t>(단위 : 원)</t>
    <phoneticPr fontId="10" type="noConversion"/>
  </si>
  <si>
    <t>법인명 :</t>
    <phoneticPr fontId="10" type="noConversion"/>
  </si>
  <si>
    <t>&lt;서식 2&gt;</t>
  </si>
  <si>
    <t>&lt;차인잔액 세부내역&gt;</t>
  </si>
  <si>
    <t>&lt;서식 1&gt;</t>
    <phoneticPr fontId="10" type="noConversion"/>
  </si>
  <si>
    <t>결산액</t>
    <phoneticPr fontId="10" type="noConversion"/>
  </si>
  <si>
    <t>최종</t>
    <phoneticPr fontId="10" type="noConversion"/>
  </si>
  <si>
    <t>(단위:원)</t>
    <phoneticPr fontId="10" type="noConversion"/>
  </si>
  <si>
    <r>
      <t>(</t>
    </r>
    <r>
      <rPr>
        <b/>
        <sz val="12"/>
        <color indexed="10"/>
        <rFont val="돋움"/>
        <family val="3"/>
        <charset val="129"/>
      </rPr>
      <t>단위: 원)</t>
    </r>
    <phoneticPr fontId="10" type="noConversion"/>
  </si>
  <si>
    <t>비교 증감
(A-B)</t>
    <phoneticPr fontId="10" type="noConversion"/>
  </si>
  <si>
    <t>1. 재산수입</t>
    <phoneticPr fontId="10" type="noConversion"/>
  </si>
  <si>
    <t>1. 기본재산수입</t>
    <phoneticPr fontId="10" type="noConversion"/>
  </si>
  <si>
    <t>1. 대지료</t>
    <phoneticPr fontId="10" type="noConversion"/>
  </si>
  <si>
    <t>2. 대가료</t>
    <phoneticPr fontId="10" type="noConversion"/>
  </si>
  <si>
    <t>3. 임야수입</t>
    <phoneticPr fontId="10" type="noConversion"/>
  </si>
  <si>
    <t>2. 재산매각대</t>
    <phoneticPr fontId="10" type="noConversion"/>
  </si>
  <si>
    <t>1. 토지매각대</t>
    <phoneticPr fontId="10" type="noConversion"/>
  </si>
  <si>
    <t>2. 건물매각대</t>
    <phoneticPr fontId="10" type="noConversion"/>
  </si>
  <si>
    <t>3. 임야매각대</t>
    <phoneticPr fontId="10" type="noConversion"/>
  </si>
  <si>
    <t>5. 기타재산매각대</t>
    <phoneticPr fontId="10" type="noConversion"/>
  </si>
  <si>
    <t>2. 사업수입</t>
    <phoneticPr fontId="10" type="noConversion"/>
  </si>
  <si>
    <t>1. 사업수입</t>
    <phoneticPr fontId="10" type="noConversion"/>
  </si>
  <si>
    <t>3. 투자수입</t>
    <phoneticPr fontId="10" type="noConversion"/>
  </si>
  <si>
    <t>1. 투자수입</t>
    <phoneticPr fontId="10" type="noConversion"/>
  </si>
  <si>
    <t>1. 배당금</t>
    <phoneticPr fontId="10" type="noConversion"/>
  </si>
  <si>
    <t>2. 국채상환금</t>
    <phoneticPr fontId="10" type="noConversion"/>
  </si>
  <si>
    <t>3. 국채이자수입</t>
    <phoneticPr fontId="10" type="noConversion"/>
  </si>
  <si>
    <t>4. 기타증권수입</t>
    <phoneticPr fontId="10" type="noConversion"/>
  </si>
  <si>
    <t>4. 과년도 수입</t>
    <phoneticPr fontId="10" type="noConversion"/>
  </si>
  <si>
    <t>1. 과년도 수입</t>
    <phoneticPr fontId="10" type="noConversion"/>
  </si>
  <si>
    <t>2. 불용재산매각수입</t>
    <phoneticPr fontId="10" type="noConversion"/>
  </si>
  <si>
    <t>3. 사업수입</t>
    <phoneticPr fontId="10" type="noConversion"/>
  </si>
  <si>
    <t>4. 투자수입</t>
    <phoneticPr fontId="10" type="noConversion"/>
  </si>
  <si>
    <t>5. 이월금</t>
    <phoneticPr fontId="10" type="noConversion"/>
  </si>
  <si>
    <t>1. 전년도이월금</t>
    <phoneticPr fontId="10" type="noConversion"/>
  </si>
  <si>
    <t>1. 전년도잉여금</t>
    <phoneticPr fontId="10" type="noConversion"/>
  </si>
  <si>
    <t>6. 기부원조금</t>
    <phoneticPr fontId="10" type="noConversion"/>
  </si>
  <si>
    <t>1. 기부원조금</t>
    <phoneticPr fontId="10" type="noConversion"/>
  </si>
  <si>
    <t>1. 기부금</t>
    <phoneticPr fontId="10" type="noConversion"/>
  </si>
  <si>
    <t>2. 원조금</t>
    <phoneticPr fontId="10" type="noConversion"/>
  </si>
  <si>
    <t>3. 보조금</t>
    <phoneticPr fontId="10" type="noConversion"/>
  </si>
  <si>
    <t>7. 차입금</t>
    <phoneticPr fontId="10" type="noConversion"/>
  </si>
  <si>
    <t>1. 차입금</t>
    <phoneticPr fontId="10" type="noConversion"/>
  </si>
  <si>
    <t>1. 은행차입</t>
    <phoneticPr fontId="10" type="noConversion"/>
  </si>
  <si>
    <t>2. 개인차입</t>
    <phoneticPr fontId="10" type="noConversion"/>
  </si>
  <si>
    <t>8. 잡수입</t>
    <phoneticPr fontId="10" type="noConversion"/>
  </si>
  <si>
    <t>1. 물품매각대</t>
    <phoneticPr fontId="10" type="noConversion"/>
  </si>
  <si>
    <t>1. 불용물품매각대</t>
    <phoneticPr fontId="10" type="noConversion"/>
  </si>
  <si>
    <t>2. 예금이자</t>
    <phoneticPr fontId="10" type="noConversion"/>
  </si>
  <si>
    <t>1. 정기예금이자</t>
    <phoneticPr fontId="10" type="noConversion"/>
  </si>
  <si>
    <t>2. 신탁예금이자</t>
    <phoneticPr fontId="10" type="noConversion"/>
  </si>
  <si>
    <t>3. 통지예금이자</t>
    <phoneticPr fontId="10" type="noConversion"/>
  </si>
  <si>
    <t>4. 기타예금이자</t>
    <phoneticPr fontId="10" type="noConversion"/>
  </si>
  <si>
    <t>3. 잡수입</t>
    <phoneticPr fontId="10" type="noConversion"/>
  </si>
  <si>
    <t>1. 잡수입</t>
    <phoneticPr fontId="10" type="noConversion"/>
  </si>
  <si>
    <t>2. 변상비</t>
    <phoneticPr fontId="10" type="noConversion"/>
  </si>
  <si>
    <t>3. 위약금</t>
    <phoneticPr fontId="10" type="noConversion"/>
  </si>
  <si>
    <t>세    입    합    계</t>
    <phoneticPr fontId="10" type="noConversion"/>
  </si>
  <si>
    <t>(단위: 원)</t>
    <phoneticPr fontId="10" type="noConversion"/>
  </si>
  <si>
    <t>최종 예산액
(B)
(단위:원)</t>
    <phoneticPr fontId="10" type="noConversion"/>
  </si>
  <si>
    <t>1. 이사회비</t>
    <phoneticPr fontId="10" type="noConversion"/>
  </si>
  <si>
    <t>1. 임원수당</t>
    <phoneticPr fontId="10" type="noConversion"/>
  </si>
  <si>
    <t>2. 회의비</t>
    <phoneticPr fontId="10" type="noConversion"/>
  </si>
  <si>
    <t>3. 업무추진비</t>
    <phoneticPr fontId="10" type="noConversion"/>
  </si>
  <si>
    <t>4. 여비</t>
    <phoneticPr fontId="10" type="noConversion"/>
  </si>
  <si>
    <t>2. 사무비</t>
    <phoneticPr fontId="10" type="noConversion"/>
  </si>
  <si>
    <t>1. 인건비</t>
    <phoneticPr fontId="10" type="noConversion"/>
  </si>
  <si>
    <t>1. 봉급</t>
    <phoneticPr fontId="10" type="noConversion"/>
  </si>
  <si>
    <t>2. 수당</t>
    <phoneticPr fontId="10" type="noConversion"/>
  </si>
  <si>
    <t>3. 잡급</t>
    <phoneticPr fontId="10" type="noConversion"/>
  </si>
  <si>
    <t>5. 퇴직금</t>
    <phoneticPr fontId="10" type="noConversion"/>
  </si>
  <si>
    <t>2. 수용비</t>
    <phoneticPr fontId="10" type="noConversion"/>
  </si>
  <si>
    <t>1. 공공요금</t>
    <phoneticPr fontId="10" type="noConversion"/>
  </si>
  <si>
    <t>2. 연료비</t>
    <phoneticPr fontId="10" type="noConversion"/>
  </si>
  <si>
    <t>3. 차량비</t>
    <phoneticPr fontId="10" type="noConversion"/>
  </si>
  <si>
    <t>4. 비품기계류비</t>
    <phoneticPr fontId="10" type="noConversion"/>
  </si>
  <si>
    <t>7. 인쇄비</t>
    <phoneticPr fontId="10" type="noConversion"/>
  </si>
  <si>
    <t>8. 운송비</t>
    <phoneticPr fontId="10" type="noConversion"/>
  </si>
  <si>
    <t>3. 재산 조성비</t>
    <phoneticPr fontId="10" type="noConversion"/>
  </si>
  <si>
    <t>1. 시설비</t>
    <phoneticPr fontId="10" type="noConversion"/>
  </si>
  <si>
    <t>1. 재산매입비</t>
    <phoneticPr fontId="10" type="noConversion"/>
  </si>
  <si>
    <t>2. 시설비</t>
    <phoneticPr fontId="10" type="noConversion"/>
  </si>
  <si>
    <t>3. 기타시설</t>
    <phoneticPr fontId="10" type="noConversion"/>
  </si>
  <si>
    <t>2. 재산관리비</t>
    <phoneticPr fontId="10" type="noConversion"/>
  </si>
  <si>
    <t>1. 재산유지비</t>
    <phoneticPr fontId="10" type="noConversion"/>
  </si>
  <si>
    <t>2. 공과보험료</t>
    <phoneticPr fontId="10" type="noConversion"/>
  </si>
  <si>
    <t>4. 전출금</t>
    <phoneticPr fontId="10" type="noConversion"/>
  </si>
  <si>
    <t>1. 전출금</t>
    <phoneticPr fontId="10" type="noConversion"/>
  </si>
  <si>
    <t>5. 투자비</t>
    <phoneticPr fontId="10" type="noConversion"/>
  </si>
  <si>
    <t>1. 투자비</t>
    <phoneticPr fontId="10" type="noConversion"/>
  </si>
  <si>
    <t>1. 주식매입비</t>
    <phoneticPr fontId="10" type="noConversion"/>
  </si>
  <si>
    <t>2. 국채매입비</t>
    <phoneticPr fontId="10" type="noConversion"/>
  </si>
  <si>
    <t>3. 기타투자비</t>
    <phoneticPr fontId="10" type="noConversion"/>
  </si>
  <si>
    <t>6. 과년도 지출</t>
    <phoneticPr fontId="10" type="noConversion"/>
  </si>
  <si>
    <t>1. 과년도 지출</t>
    <phoneticPr fontId="10" type="noConversion"/>
  </si>
  <si>
    <t>1. 과년도지출</t>
    <phoneticPr fontId="10" type="noConversion"/>
  </si>
  <si>
    <t>7. 상환금</t>
    <phoneticPr fontId="10" type="noConversion"/>
  </si>
  <si>
    <t>1. 부채상환금</t>
    <phoneticPr fontId="10" type="noConversion"/>
  </si>
  <si>
    <t>1. 원금상환금</t>
    <phoneticPr fontId="10" type="noConversion"/>
  </si>
  <si>
    <t>8. 수혜금</t>
    <phoneticPr fontId="10" type="noConversion"/>
  </si>
  <si>
    <t>1. 장학금</t>
    <phoneticPr fontId="10" type="noConversion"/>
  </si>
  <si>
    <t>9. 잡지출</t>
    <phoneticPr fontId="10" type="noConversion"/>
  </si>
  <si>
    <t>1. 제지출</t>
    <phoneticPr fontId="10" type="noConversion"/>
  </si>
  <si>
    <t>1. 보상금</t>
    <phoneticPr fontId="10" type="noConversion"/>
  </si>
  <si>
    <t>2. 사례금</t>
    <phoneticPr fontId="10" type="noConversion"/>
  </si>
  <si>
    <t>3. 소송비</t>
    <phoneticPr fontId="10" type="noConversion"/>
  </si>
  <si>
    <t>4. 기타제지출</t>
    <phoneticPr fontId="10" type="noConversion"/>
  </si>
  <si>
    <t>10. 예비비</t>
    <phoneticPr fontId="10" type="noConversion"/>
  </si>
  <si>
    <t>1. 예비비</t>
    <phoneticPr fontId="10" type="noConversion"/>
  </si>
  <si>
    <t>세    출    합    계</t>
    <phoneticPr fontId="10" type="noConversion"/>
  </si>
  <si>
    <t>결 산 액
(A)
(단위: 원)</t>
    <phoneticPr fontId="10" type="noConversion"/>
  </si>
  <si>
    <t>최종예산액
(B)
(단위: 원)</t>
    <phoneticPr fontId="10" type="noConversion"/>
  </si>
  <si>
    <t>법인회계 세입(잡수입)</t>
    <phoneticPr fontId="10" type="noConversion"/>
  </si>
  <si>
    <t>법인회계 세출(학교회계 전출금)</t>
    <phoneticPr fontId="10" type="noConversion"/>
  </si>
  <si>
    <t>시설사업비</t>
    <phoneticPr fontId="10" type="noConversion"/>
  </si>
  <si>
    <t>&lt;서식 3&gt;</t>
    <phoneticPr fontId="10" type="noConversion"/>
  </si>
  <si>
    <t>&lt;서식 4&gt;</t>
    <phoneticPr fontId="10" type="noConversion"/>
  </si>
  <si>
    <t>&lt;서식 5&gt;</t>
    <phoneticPr fontId="10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</si>
  <si>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(단위 : 원)</t>
    </r>
    <phoneticPr fontId="10" type="noConversion"/>
  </si>
  <si>
    <t>4. 예금이자수입</t>
    <phoneticPr fontId="10" type="noConversion"/>
  </si>
  <si>
    <t>4. 현금처분대</t>
    <phoneticPr fontId="10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</si>
  <si>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10" type="noConversion"/>
  </si>
  <si>
    <r>
      <rPr>
        <b/>
        <sz val="10"/>
        <rFont val="돋움"/>
        <family val="3"/>
        <charset val="129"/>
      </rPr>
      <t>결 산 액</t>
    </r>
    <r>
      <rPr>
        <sz val="10"/>
        <rFont val="돋움"/>
        <family val="3"/>
        <charset val="129"/>
      </rPr>
      <t xml:space="preserve">
(A)
</t>
    </r>
    <r>
      <rPr>
        <b/>
        <sz val="10"/>
        <color indexed="10"/>
        <rFont val="돋움"/>
        <family val="3"/>
        <charset val="129"/>
      </rPr>
      <t>(단위:원)</t>
    </r>
    <phoneticPr fontId="10" type="noConversion"/>
  </si>
  <si>
    <r>
      <t xml:space="preserve">(기타 전출금)
</t>
    </r>
    <r>
      <rPr>
        <sz val="12"/>
        <color rgb="FF000000"/>
        <rFont val="맑은 고딕"/>
        <family val="3"/>
        <charset val="129"/>
      </rPr>
      <t>⑦</t>
    </r>
    <phoneticPr fontId="10" type="noConversion"/>
  </si>
  <si>
    <r>
      <t>전 출 금
(①~</t>
    </r>
    <r>
      <rPr>
        <b/>
        <sz val="12"/>
        <color rgb="FF000000"/>
        <rFont val="맑은 고딕"/>
        <family val="3"/>
        <charset val="129"/>
      </rPr>
      <t>⑦</t>
    </r>
    <r>
      <rPr>
        <b/>
        <sz val="12"/>
        <color rgb="FF000000"/>
        <rFont val="돋움"/>
        <family val="3"/>
        <charset val="129"/>
      </rPr>
      <t xml:space="preserve"> 합계)</t>
    </r>
    <phoneticPr fontId="10" type="noConversion"/>
  </si>
  <si>
    <t>과 목 
(항  별)</t>
    <phoneticPr fontId="10" type="noConversion"/>
  </si>
  <si>
    <t xml:space="preserve">전
년
도
이
월
금
</t>
    <phoneticPr fontId="10" type="noConversion"/>
  </si>
  <si>
    <r>
      <t xml:space="preserve">전년도 잉여금
</t>
    </r>
    <r>
      <rPr>
        <sz val="12"/>
        <color rgb="FF000000"/>
        <rFont val="맑은 고딕"/>
        <family val="3"/>
        <charset val="129"/>
      </rPr>
      <t>①</t>
    </r>
    <phoneticPr fontId="10" type="noConversion"/>
  </si>
  <si>
    <r>
      <t xml:space="preserve">이월사업비
</t>
    </r>
    <r>
      <rPr>
        <sz val="12"/>
        <color rgb="FF000000"/>
        <rFont val="맑은 고딕"/>
        <family val="3"/>
        <charset val="129"/>
      </rPr>
      <t>②</t>
    </r>
    <phoneticPr fontId="10" type="noConversion"/>
  </si>
  <si>
    <r>
      <t>임대보증금미환급금</t>
    </r>
    <r>
      <rPr>
        <sz val="12"/>
        <color rgb="FF000000"/>
        <rFont val="맑은 고딕"/>
        <family val="3"/>
        <charset val="129"/>
      </rPr>
      <t>③</t>
    </r>
    <phoneticPr fontId="10" type="noConversion"/>
  </si>
  <si>
    <r>
      <t>이월금
(</t>
    </r>
    <r>
      <rPr>
        <b/>
        <sz val="12"/>
        <color rgb="FF000000"/>
        <rFont val="맑은 고딕"/>
        <family val="3"/>
        <charset val="129"/>
      </rPr>
      <t>①</t>
    </r>
    <r>
      <rPr>
        <b/>
        <sz val="12"/>
        <color rgb="FF000000"/>
        <rFont val="돋움"/>
        <family val="3"/>
        <charset val="129"/>
      </rPr>
      <t>~</t>
    </r>
    <r>
      <rPr>
        <b/>
        <sz val="12"/>
        <color rgb="FF000000"/>
        <rFont val="맑은 고딕"/>
        <family val="3"/>
        <charset val="129"/>
      </rPr>
      <t>③</t>
    </r>
    <r>
      <rPr>
        <b/>
        <sz val="12"/>
        <color rgb="FF000000"/>
        <rFont val="돋움"/>
        <family val="3"/>
        <charset val="129"/>
      </rPr>
      <t xml:space="preserve"> 합계)</t>
    </r>
    <phoneticPr fontId="10" type="noConversion"/>
  </si>
  <si>
    <t>교육청대응투자비</t>
    <phoneticPr fontId="10" type="noConversion"/>
  </si>
  <si>
    <t>교육청 외 기타지원금</t>
    <phoneticPr fontId="10" type="noConversion"/>
  </si>
  <si>
    <t>기타 전출금</t>
    <phoneticPr fontId="10" type="noConversion"/>
  </si>
  <si>
    <t>2. 이월사업비</t>
    <phoneticPr fontId="10" type="noConversion"/>
  </si>
  <si>
    <t>3. 임대보증금미환급금</t>
    <phoneticPr fontId="10" type="noConversion"/>
  </si>
  <si>
    <t>(학교운영경비)
②</t>
    <phoneticPr fontId="10" type="noConversion"/>
  </si>
  <si>
    <t>(법인세환급금)
학교분
③</t>
    <phoneticPr fontId="10" type="noConversion"/>
  </si>
  <si>
    <t>교육청 
대응투자비
④</t>
    <phoneticPr fontId="10" type="noConversion"/>
  </si>
  <si>
    <t>(시설사업비)
⑤</t>
    <phoneticPr fontId="10" type="noConversion"/>
  </si>
  <si>
    <r>
      <t xml:space="preserve">교육청 외
기타지원금
</t>
    </r>
    <r>
      <rPr>
        <sz val="12"/>
        <color rgb="FF000000"/>
        <rFont val="맑은 고딕"/>
        <family val="3"/>
        <charset val="129"/>
      </rPr>
      <t>⑥</t>
    </r>
    <phoneticPr fontId="10" type="noConversion"/>
  </si>
  <si>
    <t>5. 배당금수입</t>
    <phoneticPr fontId="10" type="noConversion"/>
  </si>
  <si>
    <t>7. 기타수입</t>
    <phoneticPr fontId="10" type="noConversion"/>
  </si>
  <si>
    <t>6. 법인세 환급금</t>
    <phoneticPr fontId="10" type="noConversion"/>
  </si>
  <si>
    <t xml:space="preserve"> ※ 법인의 수익사업체에서 발생한 수익금을 법인일반
회계로 전출한 금액 계상</t>
    <phoneticPr fontId="10" type="noConversion"/>
  </si>
  <si>
    <t>※ 임대보증금 미환급액에 의한 잉여금</t>
    <phoneticPr fontId="10" type="noConversion"/>
  </si>
  <si>
    <t>3. 임대보증금 수입</t>
    <phoneticPr fontId="10" type="noConversion"/>
  </si>
  <si>
    <t>※ 토지, 건물 등을 임대하교 받는 보증금 수입</t>
    <phoneticPr fontId="10" type="noConversion"/>
  </si>
  <si>
    <t>1. 법정부담금</t>
    <phoneticPr fontId="10" type="noConversion"/>
  </si>
  <si>
    <t>2. 학교운영경비</t>
    <phoneticPr fontId="10" type="noConversion"/>
  </si>
  <si>
    <t>3. 법인세환급금
(학교분)</t>
    <phoneticPr fontId="10" type="noConversion"/>
  </si>
  <si>
    <t>4. 교육청 대응투자비</t>
    <phoneticPr fontId="10" type="noConversion"/>
  </si>
  <si>
    <t>5. 시설사업비</t>
    <phoneticPr fontId="10" type="noConversion"/>
  </si>
  <si>
    <t>6. 교육청외 
기타지원금</t>
    <phoneticPr fontId="10" type="noConversion"/>
  </si>
  <si>
    <t>7. 기타 전출금</t>
    <phoneticPr fontId="10" type="noConversion"/>
  </si>
  <si>
    <t>2. 이자상환금</t>
    <phoneticPr fontId="10" type="noConversion"/>
  </si>
  <si>
    <t>3. 임대보증금
환급금</t>
    <phoneticPr fontId="10" type="noConversion"/>
  </si>
  <si>
    <t>2018학년도</t>
    <phoneticPr fontId="10" type="noConversion"/>
  </si>
  <si>
    <t>2018학년도 법인회계 결산 총괄표</t>
    <phoneticPr fontId="10" type="noConversion"/>
  </si>
  <si>
    <t>2018학년도 법인회계 세입결산 명세서</t>
    <phoneticPr fontId="10" type="noConversion"/>
  </si>
  <si>
    <t>2018학년도 법인회계 세출결산 명세서</t>
    <phoneticPr fontId="10" type="noConversion"/>
  </si>
  <si>
    <t>5. 수수료(수선비)</t>
    <phoneticPr fontId="10" type="noConversion"/>
  </si>
  <si>
    <t>6. 수용(재료)비</t>
    <phoneticPr fontId="10" type="noConversion"/>
  </si>
  <si>
    <t>학교법인 포스코교육재단  회계 세입·세출 결산서</t>
    <phoneticPr fontId="10" type="noConversion"/>
  </si>
  <si>
    <t>2019.  04. 11</t>
    <phoneticPr fontId="10" type="noConversion"/>
  </si>
  <si>
    <t>학교법인  포스코교육재단</t>
    <phoneticPr fontId="10" type="noConversion"/>
  </si>
  <si>
    <t>학교법인포스코교육재단</t>
    <phoneticPr fontId="10" type="noConversion"/>
  </si>
  <si>
    <t>2. 법인세 환급금
  (학교분)</t>
    <phoneticPr fontId="10" type="noConversion"/>
  </si>
  <si>
    <t>계</t>
    <phoneticPr fontId="10" type="noConversion"/>
  </si>
  <si>
    <t>1.포항제철고등학교 2017년 귀속 법인세 환급금</t>
    <phoneticPr fontId="10" type="noConversion"/>
  </si>
  <si>
    <t>2.광양제철고등학교 2017년 귀속 법인세 환급금</t>
    <phoneticPr fontId="10" type="noConversion"/>
  </si>
  <si>
    <t>3.인천포스코고등학교 2017년 귀속 법인세 환급금</t>
    <phoneticPr fontId="10" type="noConversion"/>
  </si>
  <si>
    <t>4.포항제철공업고등학교 2017년 귀속 법인세 환급금</t>
    <phoneticPr fontId="10" type="noConversion"/>
  </si>
  <si>
    <t>5.포항제철중학교 2017년 귀속 법인세 환급금</t>
    <phoneticPr fontId="10" type="noConversion"/>
  </si>
  <si>
    <t>6.광양제철중학교 2017년 귀속 법인세 환급금</t>
    <phoneticPr fontId="10" type="noConversion"/>
  </si>
  <si>
    <t>7.포항제철초등학교 2017년 귀속 법인세 환급금</t>
    <phoneticPr fontId="10" type="noConversion"/>
  </si>
  <si>
    <t>8.포항제철지곡초등학교 2017년 귀속 법인세 환급금</t>
    <phoneticPr fontId="10" type="noConversion"/>
  </si>
  <si>
    <t>9.광양제철초등학교 2017년 귀속 법인세 환급금</t>
    <phoneticPr fontId="10" type="noConversion"/>
  </si>
  <si>
    <t>10.광양제철남초등학교 2017년 귀속 법인세 환급금</t>
    <phoneticPr fontId="10" type="noConversion"/>
  </si>
  <si>
    <t>11.포항제철유치원 2017년 귀속 법인세 환급금</t>
    <phoneticPr fontId="10" type="noConversion"/>
  </si>
  <si>
    <t>12.광양제철유치원 2017년 귀속 법인세 환급금</t>
    <phoneticPr fontId="10" type="noConversion"/>
  </si>
  <si>
    <t xml:space="preserve">  1. 사택임차보증금 회수</t>
    <phoneticPr fontId="10" type="noConversion"/>
  </si>
  <si>
    <t xml:space="preserve">  2. 장기대여 상환금 수입</t>
    <phoneticPr fontId="10" type="noConversion"/>
  </si>
  <si>
    <t xml:space="preserve">  1. 전년도 불용액</t>
    <phoneticPr fontId="10" type="noConversion"/>
  </si>
  <si>
    <t>1. posco 기부금</t>
    <phoneticPr fontId="10" type="noConversion"/>
  </si>
  <si>
    <t>2. posco건설 등 기부금</t>
    <phoneticPr fontId="10" type="noConversion"/>
  </si>
  <si>
    <t>3. 기타기부금</t>
    <phoneticPr fontId="10" type="noConversion"/>
  </si>
  <si>
    <t>계</t>
    <phoneticPr fontId="10" type="noConversion"/>
  </si>
  <si>
    <t>1. 경북체육회 보조금</t>
    <phoneticPr fontId="10" type="noConversion"/>
  </si>
  <si>
    <t>1. 법인일반회계 수입이자</t>
    <phoneticPr fontId="10" type="noConversion"/>
  </si>
  <si>
    <t>1. 불용물품매각대</t>
    <phoneticPr fontId="10" type="noConversion"/>
  </si>
  <si>
    <t>2. 포철고 축구장부지 취득세 등 환급금</t>
    <phoneticPr fontId="10" type="noConversion"/>
  </si>
  <si>
    <t>4. 맞춤형복지포인트 사용에 따른 발전기금</t>
    <phoneticPr fontId="10" type="noConversion"/>
  </si>
  <si>
    <t>5. 주택대여금 이자 등</t>
    <phoneticPr fontId="10" type="noConversion"/>
  </si>
  <si>
    <t>수익용기본재산(채권) 투자수입</t>
    <phoneticPr fontId="10" type="noConversion"/>
  </si>
  <si>
    <t>㈜포스코 주식 배당금 수입</t>
    <phoneticPr fontId="10" type="noConversion"/>
  </si>
  <si>
    <t>수익용기본재산(채권)에 대한 법인세 환급금 수입</t>
    <phoneticPr fontId="10" type="noConversion"/>
  </si>
  <si>
    <t>1. 법인일반회계 2017년 귀속 법인세 환급금</t>
    <phoneticPr fontId="10" type="noConversion"/>
  </si>
  <si>
    <t>3. 지진피해 보험금 수입</t>
    <phoneticPr fontId="10" type="noConversion"/>
  </si>
  <si>
    <t>학교법인 포스코교육재단</t>
    <phoneticPr fontId="10" type="noConversion"/>
  </si>
  <si>
    <t>학교법인 포스코교육재단</t>
    <phoneticPr fontId="10" type="noConversion"/>
  </si>
  <si>
    <t xml:space="preserve"> 1. 이사회 개최 참석 이사 여비 
     (4명 * 200,000원)*4회</t>
    <phoneticPr fontId="10" type="noConversion"/>
  </si>
  <si>
    <t xml:space="preserve"> 1. 이사회 개최 참석 수당
 (12명 * 1,000,000원)*4회</t>
    <phoneticPr fontId="10" type="noConversion"/>
  </si>
  <si>
    <t>1. 법인 임직원 봉급</t>
    <phoneticPr fontId="10" type="noConversion"/>
  </si>
  <si>
    <t>1. 법인 임직원 수당 등</t>
    <phoneticPr fontId="10" type="noConversion"/>
  </si>
  <si>
    <t>1. 법인 임직원 여비</t>
    <phoneticPr fontId="10" type="noConversion"/>
  </si>
  <si>
    <t>1. 법정부담금 및 퇴직충당금 등</t>
    <phoneticPr fontId="10" type="noConversion"/>
  </si>
  <si>
    <t xml:space="preserve"> 1. 전기료</t>
    <phoneticPr fontId="10" type="noConversion"/>
  </si>
  <si>
    <t xml:space="preserve"> 2. 통신비</t>
    <phoneticPr fontId="10" type="noConversion"/>
  </si>
  <si>
    <t xml:space="preserve"> 3.수도료</t>
    <phoneticPr fontId="10" type="noConversion"/>
  </si>
  <si>
    <t>1. 전산 수수료</t>
    <phoneticPr fontId="10" type="noConversion"/>
  </si>
  <si>
    <t>2. 자문 수수료</t>
    <phoneticPr fontId="10" type="noConversion"/>
  </si>
  <si>
    <t>3. 기타 수수료</t>
    <phoneticPr fontId="10" type="noConversion"/>
  </si>
  <si>
    <t>4. 전산및비품 수선비</t>
    <phoneticPr fontId="10" type="noConversion"/>
  </si>
  <si>
    <t>1. 용역비</t>
    <phoneticPr fontId="10" type="noConversion"/>
  </si>
  <si>
    <t>2. 기타임차료</t>
    <phoneticPr fontId="10" type="noConversion"/>
  </si>
  <si>
    <t>3. 행사비, 복리후생비, 교육훈련비 등</t>
    <phoneticPr fontId="10" type="noConversion"/>
  </si>
  <si>
    <t>1. 기타도서인쇄비</t>
    <phoneticPr fontId="10" type="noConversion"/>
  </si>
  <si>
    <t xml:space="preserve"> 1. 포철고 시설대보수비</t>
  </si>
  <si>
    <t xml:space="preserve"> 2. 광철고 시설대보수비</t>
  </si>
  <si>
    <t xml:space="preserve"> 3. 포철중 시설대보수비</t>
  </si>
  <si>
    <t xml:space="preserve"> 4. 광철중 시설대보수비</t>
  </si>
  <si>
    <t xml:space="preserve"> 5. 포철초 시설대보수비</t>
  </si>
  <si>
    <t xml:space="preserve"> 6. 포철지초 시설대보수비</t>
  </si>
  <si>
    <t xml:space="preserve"> 7. 포철유 시설대보수비</t>
  </si>
  <si>
    <t xml:space="preserve"> 8. 광철유 시설대보수비</t>
  </si>
  <si>
    <t>계</t>
    <phoneticPr fontId="10" type="noConversion"/>
  </si>
  <si>
    <t>1. 법인 시설유지보수</t>
    <phoneticPr fontId="10" type="noConversion"/>
  </si>
  <si>
    <t>1. 광철남초 급식실 증축 법인지원금</t>
    <phoneticPr fontId="10" type="noConversion"/>
  </si>
  <si>
    <t>1. 재단 화재보험료 납부</t>
    <phoneticPr fontId="10" type="noConversion"/>
  </si>
  <si>
    <t>3. 인천포스코고등학교 법정부담금 전출금</t>
    <phoneticPr fontId="10" type="noConversion"/>
  </si>
  <si>
    <t>4. 포항제철공업고등학교 법정부담금 전출금</t>
  </si>
  <si>
    <t>5. 포항제철중학교 법정부담금 전출금</t>
  </si>
  <si>
    <t>6. 광양제철중학교 법정부담금 전출금</t>
  </si>
  <si>
    <t>7. 포항제철초등학교 법정부담금 전출금</t>
    <phoneticPr fontId="10" type="noConversion"/>
  </si>
  <si>
    <t>8. 포항제철지곡초등학교 법정부담금 전출금</t>
    <phoneticPr fontId="10" type="noConversion"/>
  </si>
  <si>
    <t>9. 광양제철초등학교 법정부담금 전출금</t>
    <phoneticPr fontId="10" type="noConversion"/>
  </si>
  <si>
    <t>10. 광양제철남초등학교 법정부담금 전출금</t>
    <phoneticPr fontId="10" type="noConversion"/>
  </si>
  <si>
    <t>11. 포항제철유치원 법정부담금 전출금</t>
    <phoneticPr fontId="10" type="noConversion"/>
  </si>
  <si>
    <t>12. 광양제철유치원 법정부담금 전출금</t>
    <phoneticPr fontId="10" type="noConversion"/>
  </si>
  <si>
    <t>계</t>
    <phoneticPr fontId="10" type="noConversion"/>
  </si>
  <si>
    <t>2. 광양제철고등학교 법정부담금 전출금</t>
    <phoneticPr fontId="10" type="noConversion"/>
  </si>
  <si>
    <t>1. 포항제철고등학교 법정부담금 전출금</t>
    <phoneticPr fontId="10" type="noConversion"/>
  </si>
  <si>
    <t>1. 포항제철고등학교 학교운영비 전출금</t>
    <phoneticPr fontId="10" type="noConversion"/>
  </si>
  <si>
    <t>2. 광양제철고등학교 학교운영비 전출금</t>
    <phoneticPr fontId="10" type="noConversion"/>
  </si>
  <si>
    <t>3. 인천포스코고등학교 학교운영비 전출금</t>
    <phoneticPr fontId="10" type="noConversion"/>
  </si>
  <si>
    <t>4. 포항제철공업고등학교 학교운영비 전출금</t>
    <phoneticPr fontId="10" type="noConversion"/>
  </si>
  <si>
    <t>5. 포항제철중학교 학교운영비 전출금</t>
    <phoneticPr fontId="10" type="noConversion"/>
  </si>
  <si>
    <t>6. 광양제철중학교 학교운영비 전출금</t>
    <phoneticPr fontId="10" type="noConversion"/>
  </si>
  <si>
    <t>7. 포항제철초등학교 학교운영비 전출금</t>
    <phoneticPr fontId="10" type="noConversion"/>
  </si>
  <si>
    <t>8. 포항제철지곡초등학교 학교운영비 전출금</t>
    <phoneticPr fontId="10" type="noConversion"/>
  </si>
  <si>
    <t>9. 광양제철초등학교 학교운영비 전출금</t>
    <phoneticPr fontId="10" type="noConversion"/>
  </si>
  <si>
    <t>10. 광양제철남초등학교 학교운영비 전출금</t>
    <phoneticPr fontId="10" type="noConversion"/>
  </si>
  <si>
    <t>11. 포항제철유치원 학교운영비 전출금</t>
    <phoneticPr fontId="10" type="noConversion"/>
  </si>
  <si>
    <t>12. 광양제철유치원 학교운영비 전출금</t>
    <phoneticPr fontId="10" type="noConversion"/>
  </si>
  <si>
    <t>1. 포항제철고등학교 법인세환급금 전출금</t>
    <phoneticPr fontId="10" type="noConversion"/>
  </si>
  <si>
    <t>2. 광양제철고등학교 법인세환급금 전출금</t>
    <phoneticPr fontId="10" type="noConversion"/>
  </si>
  <si>
    <t>3. 인천포스코고등학교 법인세환급금 전출금</t>
    <phoneticPr fontId="10" type="noConversion"/>
  </si>
  <si>
    <t>4. 포항제철공업고등학교 법인세환급금 전출금</t>
    <phoneticPr fontId="10" type="noConversion"/>
  </si>
  <si>
    <t>5. 포항제철중학교 법인세환급금 전출금</t>
    <phoneticPr fontId="10" type="noConversion"/>
  </si>
  <si>
    <t>6. 광양제철중학교 법인세환급금 전출금</t>
    <phoneticPr fontId="10" type="noConversion"/>
  </si>
  <si>
    <t>7. 포항제철초등학교 법인세환급금 전출금</t>
    <phoneticPr fontId="10" type="noConversion"/>
  </si>
  <si>
    <t>8. 포항제철지곡초등학교 법인세환급금 전출금</t>
    <phoneticPr fontId="10" type="noConversion"/>
  </si>
  <si>
    <t>9. 광양제철초등학교 법인세환급금 전출금</t>
    <phoneticPr fontId="10" type="noConversion"/>
  </si>
  <si>
    <t>10. 광양제철남초등학교 법인세환급금 전출금</t>
    <phoneticPr fontId="10" type="noConversion"/>
  </si>
  <si>
    <t>11. 포항제철유치원 법인세환급금 전출금</t>
    <phoneticPr fontId="10" type="noConversion"/>
  </si>
  <si>
    <t>12. 광양제철유치원 법인세환급금 전출금</t>
    <phoneticPr fontId="10" type="noConversion"/>
  </si>
  <si>
    <t>1. 포항제철공업고등학교 대응투자비 전출금</t>
    <phoneticPr fontId="10" type="noConversion"/>
  </si>
  <si>
    <t>2. 광양제철중학교 대응투자비 전출금</t>
    <phoneticPr fontId="10" type="noConversion"/>
  </si>
  <si>
    <t>3. 광양제철남초등학교 대응투자비 전출금</t>
    <phoneticPr fontId="10" type="noConversion"/>
  </si>
  <si>
    <t xml:space="preserve"> 사택 임차보증금</t>
    <phoneticPr fontId="10" type="noConversion"/>
  </si>
  <si>
    <t>1.  기타제지출</t>
    <phoneticPr fontId="10" type="noConversion"/>
  </si>
  <si>
    <t>광양제철고등학교</t>
    <phoneticPr fontId="10" type="noConversion"/>
  </si>
  <si>
    <t>인천포스코고등학교</t>
    <phoneticPr fontId="10" type="noConversion"/>
  </si>
  <si>
    <t>포항제철지곡초등학교</t>
  </si>
  <si>
    <t>광양제철유치원</t>
  </si>
  <si>
    <t>포항제철고등학교</t>
  </si>
  <si>
    <t>포항제철공업고등학교</t>
  </si>
  <si>
    <t>포항제철중학교</t>
  </si>
  <si>
    <t>광양제철중학교</t>
    <phoneticPr fontId="10" type="noConversion"/>
  </si>
  <si>
    <t>포항제철초등학교</t>
    <phoneticPr fontId="10" type="noConversion"/>
  </si>
  <si>
    <t>광양제철초등학교</t>
    <phoneticPr fontId="10" type="noConversion"/>
  </si>
  <si>
    <t>광양제철남초등학교</t>
    <phoneticPr fontId="10" type="noConversion"/>
  </si>
  <si>
    <t>포항제철유치원</t>
    <phoneticPr fontId="10" type="noConversion"/>
  </si>
  <si>
    <t>2018학년도 학교법인 포스코교육재단 세입․세출 결산서</t>
    <phoneticPr fontId="10" type="noConversion"/>
  </si>
  <si>
    <t>2. 세 입 결 산(A)  :  금 삼백삼십육억팔천육백삼십육만육천사백이십팔원(￦33,686,366,428)</t>
    <phoneticPr fontId="10" type="noConversion"/>
  </si>
  <si>
    <t>3. 세 출 결 산(B)  :  금 삼백일십억사천팔백오십만팔천육백사십오원(￦31,048,508,645)</t>
    <phoneticPr fontId="10" type="noConversion"/>
  </si>
  <si>
    <t>4. 차인잔액(C=A-B) : 금 이십육억삼천칠백팔십오만칠천칠백팔십삼원(￦2,637,857,783)</t>
    <phoneticPr fontId="10" type="noConversion"/>
  </si>
  <si>
    <t>    - 이월 사업비(D): 금 일십억육천육백구십일만일천원(￦1,066,911,000)</t>
    <phoneticPr fontId="10" type="noConversion"/>
  </si>
  <si>
    <t>    - 순세계잉여금(E): 금 일십오억칠천만구십사만육천칠백팔십삼원(￦1,570,946,783)</t>
    <phoneticPr fontId="10" type="noConversion"/>
  </si>
  <si>
    <t>   ◦ 다음연도 이월액(C=D+E) : 금 이십육억삼천칠백팔십오만칠천칠백팔십삼원(￦2,637,857,783)</t>
    <phoneticPr fontId="10" type="noConversion"/>
  </si>
  <si>
    <t>1. 세입․세출 예산액  :  금 삼백삼십팔억이천팔백만원(￦33,828,000,000)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</si>
</sst>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9" formatCode="#,##0_ "/>
    <numFmt numFmtId="180" formatCode="\(#,##0\)"/>
    <numFmt numFmtId="181" formatCode="0.0"/>
    <numFmt numFmtId="182" formatCode="&quot;₩&quot;#,##0;&quot;₩&quot;\-&quot;₩&quot;#,##0"/>
    <numFmt numFmtId="183" formatCode="#,##0;[Red]#,##0"/>
    <numFmt numFmtId="184" formatCode="_ &quot;₩&quot;* #,##0_ ;_ &quot;₩&quot;* \-#,##0_ ;_ &quot;₩&quot;* &quot;-&quot;_ ;_ @_ "/>
    <numFmt numFmtId="185" formatCode="_ &quot;₩&quot;* #,##0.00_ ;_ &quot;₩&quot;* \-#,##0.00_ ;_ &quot;₩&quot;* &quot;-&quot;??_ ;_ @_ "/>
    <numFmt numFmtId="186" formatCode="&quot;₩&quot;\$#,##0.00_);[Red]&quot;₩&quot;\(&quot;₩&quot;\$#,##0.00&quot;₩&quot;\)"/>
    <numFmt numFmtId="187" formatCode="#,##0_ ;[Red]\-#,##0\ "/>
    <numFmt numFmtId="188" formatCode="\(0.00\)"/>
    <numFmt numFmtId="189" formatCode="0_);[Red]&quot;₩&quot;\(0&quot;₩&quot;\)"/>
  </numFmts>
  <fonts count="78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돋움"/>
      <family val="3"/>
      <charset val="129"/>
    </font>
    <font>
      <sz val="9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HY헤드라인M"/>
      <family val="1"/>
      <charset val="129"/>
    </font>
    <font>
      <sz val="11"/>
      <name val="한컴바탕"/>
      <family val="1"/>
      <charset val="129"/>
    </font>
    <font>
      <b/>
      <sz val="20"/>
      <color indexed="8"/>
      <name val="한컴바탕"/>
      <family val="1"/>
      <charset val="129"/>
    </font>
    <font>
      <b/>
      <sz val="13"/>
      <color indexed="8"/>
      <name val="한컴바탕"/>
      <family val="1"/>
      <charset val="129"/>
    </font>
    <font>
      <b/>
      <sz val="15"/>
      <color indexed="8"/>
      <name val="한컴바탕"/>
      <family val="1"/>
      <charset val="129"/>
    </font>
    <font>
      <sz val="13"/>
      <color indexed="8"/>
      <name val="한컴바탕"/>
      <family val="1"/>
      <charset val="129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b/>
      <sz val="10"/>
      <color indexed="1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9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indexed="8"/>
      <name val="맑은 고딕"/>
      <family val="3"/>
      <charset val="129"/>
      <scheme val="major"/>
    </font>
    <font>
      <sz val="11"/>
      <name val="돋움"/>
      <family val="3"/>
    </font>
    <font>
      <sz val="12"/>
      <name val="¹ÙÅÁÃ¼"/>
      <family val="1"/>
      <charset val="129"/>
    </font>
    <font>
      <sz val="12"/>
      <name val="±¼¸²A¼"/>
      <family val="1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sz val="10"/>
      <color indexed="8"/>
      <name val="Impact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000000"/>
      </right>
      <top style="dotted">
        <color rgb="FF808080"/>
      </top>
      <bottom style="dotted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 style="double">
        <color rgb="FF808080"/>
      </left>
      <right style="thin">
        <color rgb="FF808080"/>
      </right>
      <top/>
      <bottom style="dotted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double">
        <color rgb="FF808080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ck">
        <color rgb="FF808080"/>
      </top>
      <bottom style="thin">
        <color rgb="FF808080"/>
      </bottom>
      <diagonal/>
    </border>
    <border>
      <left style="thin">
        <color theme="1"/>
      </left>
      <right/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808080"/>
      </right>
      <top/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theme="1"/>
      </bottom>
      <diagonal/>
    </border>
    <border>
      <left style="thin">
        <color theme="1"/>
      </left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/>
      <right style="thin">
        <color rgb="FF808080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rgb="FF808080"/>
      </left>
      <right style="double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/>
      </left>
      <right style="dotted">
        <color theme="0" tint="-0.499984740745262"/>
      </right>
      <top style="thin">
        <color rgb="FF808080"/>
      </top>
      <bottom/>
      <diagonal/>
    </border>
    <border>
      <left style="thin">
        <color theme="1"/>
      </left>
      <right style="dotted">
        <color theme="0" tint="-0.499984740745262"/>
      </right>
      <top/>
      <bottom/>
      <diagonal/>
    </border>
    <border>
      <left style="thin">
        <color theme="1"/>
      </left>
      <right style="dotted">
        <color theme="0" tint="-0.499984740745262"/>
      </right>
      <top/>
      <bottom style="thin">
        <color rgb="FF808080"/>
      </bottom>
      <diagonal/>
    </border>
    <border>
      <left/>
      <right/>
      <top/>
      <bottom style="medium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theme="2"/>
      </left>
      <right/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hair">
        <color rgb="FF808080"/>
      </bottom>
      <diagonal/>
    </border>
  </borders>
  <cellStyleXfs count="219">
    <xf numFmtId="0" fontId="0" fillId="0" borderId="0"/>
    <xf numFmtId="0" fontId="2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80" fontId="9" fillId="0" borderId="0" applyFill="0" applyBorder="0" applyAlignment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0" fillId="0" borderId="0" applyNumberFormat="0" applyAlignment="0">
      <alignment horizontal="left"/>
    </xf>
    <xf numFmtId="0" fontId="3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/>
    <xf numFmtId="0" fontId="41" fillId="0" borderId="0" applyNumberFormat="0" applyAlignment="0">
      <alignment horizontal="left"/>
    </xf>
    <xf numFmtId="38" fontId="42" fillId="16" borderId="0" applyNumberFormat="0" applyBorder="0" applyAlignment="0" applyProtection="0"/>
    <xf numFmtId="0" fontId="43" fillId="0" borderId="1" applyNumberFormat="0" applyAlignment="0" applyProtection="0">
      <alignment horizontal="left" vertical="center"/>
    </xf>
    <xf numFmtId="0" fontId="43" fillId="0" borderId="2">
      <alignment horizontal="left" vertical="center"/>
    </xf>
    <xf numFmtId="10" fontId="42" fillId="17" borderId="3" applyNumberFormat="0" applyBorder="0" applyAlignment="0" applyProtection="0"/>
    <xf numFmtId="182" fontId="9" fillId="0" borderId="0"/>
    <xf numFmtId="0" fontId="25" fillId="0" borderId="0"/>
    <xf numFmtId="10" fontId="25" fillId="0" borderId="0" applyFont="0" applyFill="0" applyBorder="0" applyAlignment="0" applyProtection="0"/>
    <xf numFmtId="30" fontId="46" fillId="0" borderId="0" applyNumberFormat="0" applyFill="0" applyBorder="0" applyAlignment="0" applyProtection="0">
      <alignment horizontal="left"/>
    </xf>
    <xf numFmtId="40" fontId="47" fillId="0" borderId="0" applyBorder="0">
      <alignment horizontal="right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9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3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" fillId="23" borderId="5" applyNumberFormat="0" applyFont="0" applyAlignment="0" applyProtection="0">
      <alignment vertical="center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/>
    <xf numFmtId="0" fontId="28" fillId="0" borderId="0" applyNumberFormat="0" applyFill="0" applyBorder="0" applyAlignment="0" applyProtection="0">
      <alignment vertical="center"/>
    </xf>
    <xf numFmtId="0" fontId="29" fillId="25" borderId="6" applyNumberFormat="0" applyAlignment="0" applyProtection="0">
      <alignment vertical="center"/>
    </xf>
    <xf numFmtId="0" fontId="9" fillId="0" borderId="0">
      <alignment vertical="center"/>
    </xf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7" borderId="4" applyNumberFormat="0" applyAlignment="0" applyProtection="0">
      <alignment vertical="center"/>
    </xf>
    <xf numFmtId="4" fontId="23" fillId="0" borderId="0">
      <protection locked="0"/>
    </xf>
    <xf numFmtId="0" fontId="9" fillId="0" borderId="0">
      <protection locked="0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0" borderId="0"/>
    <xf numFmtId="0" fontId="37" fillId="0" borderId="0"/>
    <xf numFmtId="0" fontId="38" fillId="4" borderId="0" applyNumberFormat="0" applyBorder="0" applyAlignment="0" applyProtection="0">
      <alignment vertical="center"/>
    </xf>
    <xf numFmtId="0" fontId="39" fillId="22" borderId="12" applyNumberFormat="0" applyAlignment="0" applyProtection="0">
      <alignment vertical="center"/>
    </xf>
    <xf numFmtId="176" fontId="2" fillId="0" borderId="0" applyFont="0" applyFill="0" applyBorder="0" applyAlignment="0" applyProtection="0"/>
    <xf numFmtId="0" fontId="1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41" fontId="1" fillId="0" borderId="0" applyFont="0" applyFill="0" applyBorder="0" applyAlignment="0" applyProtection="0"/>
    <xf numFmtId="0" fontId="1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5" borderId="6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66" fillId="0" borderId="0"/>
    <xf numFmtId="41" fontId="1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22" borderId="12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2" fillId="0" borderId="0"/>
    <xf numFmtId="9" fontId="67" fillId="0" borderId="0" applyFont="0" applyFill="0" applyBorder="0" applyAlignment="0" applyProtection="0"/>
    <xf numFmtId="41" fontId="9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184" fontId="67" fillId="0" borderId="0" applyFont="0" applyFill="0" applyBorder="0" applyAlignment="0" applyProtection="0"/>
    <xf numFmtId="184" fontId="68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8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8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8" fillId="0" borderId="0" applyFont="0" applyFill="0" applyBorder="0" applyAlignment="0" applyProtection="0"/>
    <xf numFmtId="0" fontId="69" fillId="0" borderId="0"/>
    <xf numFmtId="186" fontId="9" fillId="0" borderId="0" applyFill="0" applyBorder="0" applyAlignment="0"/>
    <xf numFmtId="0" fontId="70" fillId="0" borderId="0"/>
    <xf numFmtId="0" fontId="71" fillId="17" borderId="33">
      <alignment horizontal="center" wrapText="1"/>
    </xf>
    <xf numFmtId="187" fontId="9" fillId="0" borderId="0"/>
    <xf numFmtId="15" fontId="25" fillId="0" borderId="0"/>
    <xf numFmtId="188" fontId="9" fillId="0" borderId="0"/>
    <xf numFmtId="0" fontId="72" fillId="0" borderId="0">
      <alignment horizontal="left"/>
    </xf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3" fillId="0" borderId="112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9" fillId="0" borderId="0"/>
    <xf numFmtId="0" fontId="73" fillId="0" borderId="0"/>
    <xf numFmtId="0" fontId="9" fillId="23" borderId="5" applyNumberFormat="0" applyFont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77" fillId="0" borderId="0" applyFont="0" applyFill="0" applyBorder="0" applyAlignment="0" applyProtection="0">
      <alignment vertical="center"/>
    </xf>
    <xf numFmtId="0" fontId="74" fillId="0" borderId="0"/>
    <xf numFmtId="41" fontId="1" fillId="0" borderId="0" applyFont="0" applyFill="0" applyBorder="0" applyAlignment="0" applyProtection="0"/>
    <xf numFmtId="0" fontId="2" fillId="0" borderId="0"/>
    <xf numFmtId="41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" fillId="0" borderId="0">
      <alignment vertical="center"/>
    </xf>
    <xf numFmtId="0" fontId="7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5" fillId="0" borderId="0"/>
    <xf numFmtId="0" fontId="9" fillId="0" borderId="0">
      <alignment vertical="center"/>
    </xf>
    <xf numFmtId="0" fontId="66" fillId="0" borderId="0"/>
    <xf numFmtId="0" fontId="66" fillId="0" borderId="0"/>
    <xf numFmtId="0" fontId="75" fillId="0" borderId="0"/>
    <xf numFmtId="0" fontId="75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6" fillId="0" borderId="0"/>
    <xf numFmtId="0" fontId="9" fillId="0" borderId="0"/>
    <xf numFmtId="0" fontId="76" fillId="0" borderId="0"/>
    <xf numFmtId="0" fontId="75" fillId="0" borderId="0"/>
    <xf numFmtId="0" fontId="75" fillId="0" borderId="0"/>
    <xf numFmtId="0" fontId="9" fillId="0" borderId="0"/>
    <xf numFmtId="0" fontId="7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330">
    <xf numFmtId="0" fontId="0" fillId="0" borderId="0" xfId="0"/>
    <xf numFmtId="0" fontId="13" fillId="0" borderId="13" xfId="0" applyFont="1" applyBorder="1"/>
    <xf numFmtId="0" fontId="13" fillId="0" borderId="14" xfId="0" applyFont="1" applyBorder="1"/>
    <xf numFmtId="0" fontId="13" fillId="0" borderId="0" xfId="0" applyFont="1"/>
    <xf numFmtId="0" fontId="13" fillId="0" borderId="15" xfId="0" applyFont="1" applyBorder="1"/>
    <xf numFmtId="0" fontId="13" fillId="0" borderId="0" xfId="0" applyFont="1" applyBorder="1"/>
    <xf numFmtId="0" fontId="13" fillId="0" borderId="16" xfId="0" applyFont="1" applyBorder="1"/>
    <xf numFmtId="0" fontId="13" fillId="0" borderId="1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14" fillId="0" borderId="0" xfId="0" applyFont="1" applyAlignment="1">
      <alignment horizontal="center"/>
    </xf>
    <xf numFmtId="0" fontId="57" fillId="0" borderId="37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 wrapText="1"/>
    </xf>
    <xf numFmtId="0" fontId="57" fillId="0" borderId="39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7" fillId="29" borderId="40" xfId="0" applyFont="1" applyFill="1" applyBorder="1" applyAlignment="1">
      <alignment horizontal="center" vertical="center" wrapText="1"/>
    </xf>
    <xf numFmtId="0" fontId="59" fillId="30" borderId="41" xfId="0" applyFont="1" applyFill="1" applyBorder="1" applyAlignment="1">
      <alignment horizontal="center" wrapText="1"/>
    </xf>
    <xf numFmtId="0" fontId="59" fillId="30" borderId="42" xfId="0" applyFont="1" applyFill="1" applyBorder="1" applyAlignment="1">
      <alignment horizontal="center" wrapText="1"/>
    </xf>
    <xf numFmtId="0" fontId="59" fillId="30" borderId="43" xfId="0" applyFont="1" applyFill="1" applyBorder="1" applyAlignment="1">
      <alignment horizontal="center" wrapText="1"/>
    </xf>
    <xf numFmtId="0" fontId="59" fillId="30" borderId="44" xfId="0" applyFont="1" applyFill="1" applyBorder="1" applyAlignment="1">
      <alignment horizontal="center" wrapText="1"/>
    </xf>
    <xf numFmtId="0" fontId="59" fillId="30" borderId="45" xfId="0" applyFont="1" applyFill="1" applyBorder="1" applyAlignment="1">
      <alignment horizontal="center" wrapText="1"/>
    </xf>
    <xf numFmtId="0" fontId="59" fillId="30" borderId="46" xfId="0" applyFont="1" applyFill="1" applyBorder="1" applyAlignment="1">
      <alignment horizontal="center" wrapText="1"/>
    </xf>
    <xf numFmtId="0" fontId="59" fillId="30" borderId="47" xfId="0" applyFont="1" applyFill="1" applyBorder="1" applyAlignment="1">
      <alignment horizontal="center" wrapText="1"/>
    </xf>
    <xf numFmtId="0" fontId="59" fillId="30" borderId="48" xfId="0" applyFont="1" applyFill="1" applyBorder="1" applyAlignment="1">
      <alignment horizontal="center" wrapText="1"/>
    </xf>
    <xf numFmtId="0" fontId="8" fillId="30" borderId="49" xfId="0" applyFont="1" applyFill="1" applyBorder="1" applyAlignment="1">
      <alignment wrapText="1"/>
    </xf>
    <xf numFmtId="0" fontId="59" fillId="30" borderId="49" xfId="0" applyFont="1" applyFill="1" applyBorder="1" applyAlignment="1">
      <alignment horizontal="center" wrapText="1"/>
    </xf>
    <xf numFmtId="0" fontId="8" fillId="30" borderId="50" xfId="0" applyFont="1" applyFill="1" applyBorder="1" applyAlignment="1">
      <alignment wrapText="1"/>
    </xf>
    <xf numFmtId="0" fontId="8" fillId="30" borderId="51" xfId="0" applyFont="1" applyFill="1" applyBorder="1" applyAlignment="1">
      <alignment wrapText="1"/>
    </xf>
    <xf numFmtId="0" fontId="8" fillId="30" borderId="52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7" fillId="0" borderId="22" xfId="65" applyFont="1" applyBorder="1" applyAlignment="1">
      <alignment horizontal="center" vertical="center"/>
    </xf>
    <xf numFmtId="0" fontId="7" fillId="30" borderId="23" xfId="0" applyFont="1" applyFill="1" applyBorder="1" applyAlignment="1">
      <alignment horizontal="center" vertical="center"/>
    </xf>
    <xf numFmtId="41" fontId="7" fillId="29" borderId="24" xfId="65" applyFont="1" applyFill="1" applyBorder="1" applyAlignment="1">
      <alignment horizontal="center" vertical="center"/>
    </xf>
    <xf numFmtId="0" fontId="12" fillId="31" borderId="0" xfId="0" applyFont="1" applyFill="1" applyAlignment="1">
      <alignment horizontal="center" vertical="center"/>
    </xf>
    <xf numFmtId="0" fontId="60" fillId="0" borderId="0" xfId="0" applyFont="1" applyAlignment="1">
      <alignment horizontal="center" vertical="center"/>
    </xf>
    <xf numFmtId="41" fontId="7" fillId="29" borderId="25" xfId="65" applyFont="1" applyFill="1" applyBorder="1" applyAlignment="1">
      <alignment horizontal="center" vertical="center"/>
    </xf>
    <xf numFmtId="41" fontId="7" fillId="29" borderId="26" xfId="65" applyFont="1" applyFill="1" applyBorder="1" applyAlignment="1">
      <alignment horizontal="center" vertical="center"/>
    </xf>
    <xf numFmtId="3" fontId="7" fillId="0" borderId="3" xfId="83" applyNumberFormat="1" applyFont="1" applyBorder="1" applyAlignment="1">
      <alignment horizontal="center" vertical="center"/>
    </xf>
    <xf numFmtId="41" fontId="7" fillId="0" borderId="20" xfId="65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" fontId="5" fillId="0" borderId="27" xfId="83" applyNumberFormat="1" applyFont="1" applyBorder="1" applyAlignment="1">
      <alignment horizontal="center" vertical="center"/>
    </xf>
    <xf numFmtId="3" fontId="5" fillId="0" borderId="28" xfId="83" applyNumberFormat="1" applyFont="1" applyBorder="1" applyAlignment="1">
      <alignment horizontal="center" vertical="center" wrapText="1"/>
    </xf>
    <xf numFmtId="0" fontId="12" fillId="30" borderId="30" xfId="0" applyFont="1" applyFill="1" applyBorder="1" applyAlignment="1">
      <alignment horizontal="center" vertical="center"/>
    </xf>
    <xf numFmtId="0" fontId="12" fillId="30" borderId="27" xfId="0" applyFont="1" applyFill="1" applyBorder="1" applyAlignment="1">
      <alignment horizontal="center" vertical="center"/>
    </xf>
    <xf numFmtId="0" fontId="12" fillId="30" borderId="27" xfId="0" applyFont="1" applyFill="1" applyBorder="1" applyAlignment="1">
      <alignment horizontal="center" vertical="center" wrapText="1"/>
    </xf>
    <xf numFmtId="0" fontId="59" fillId="33" borderId="53" xfId="0" applyFont="1" applyFill="1" applyBorder="1" applyAlignment="1">
      <alignment horizontal="center" vertical="center" wrapText="1"/>
    </xf>
    <xf numFmtId="41" fontId="49" fillId="0" borderId="0" xfId="66" applyFont="1" applyAlignment="1">
      <alignment horizontal="center" vertical="center"/>
    </xf>
    <xf numFmtId="41" fontId="50" fillId="0" borderId="0" xfId="66" applyFont="1" applyAlignment="1">
      <alignment horizontal="left" vertical="center"/>
    </xf>
    <xf numFmtId="41" fontId="49" fillId="0" borderId="0" xfId="66" applyFont="1" applyAlignment="1">
      <alignment horizontal="left" vertical="center"/>
    </xf>
    <xf numFmtId="41" fontId="51" fillId="0" borderId="0" xfId="66" applyFont="1" applyAlignment="1">
      <alignment horizontal="left" vertical="center"/>
    </xf>
    <xf numFmtId="41" fontId="53" fillId="0" borderId="0" xfId="66" applyFont="1" applyAlignment="1">
      <alignment horizontal="left" vertical="center"/>
    </xf>
    <xf numFmtId="41" fontId="58" fillId="27" borderId="0" xfId="66" applyFont="1" applyFill="1" applyAlignment="1">
      <alignment horizontal="center" vertical="center"/>
    </xf>
    <xf numFmtId="0" fontId="55" fillId="0" borderId="0" xfId="89" applyFont="1" applyAlignment="1">
      <alignment vertical="center"/>
    </xf>
    <xf numFmtId="0" fontId="15" fillId="0" borderId="0" xfId="89" applyFont="1" applyAlignment="1">
      <alignment vertical="center"/>
    </xf>
    <xf numFmtId="0" fontId="7" fillId="28" borderId="3" xfId="89" applyFont="1" applyFill="1" applyBorder="1" applyAlignment="1">
      <alignment horizontal="center" vertical="center" shrinkToFit="1"/>
    </xf>
    <xf numFmtId="0" fontId="7" fillId="0" borderId="31" xfId="89" applyFont="1" applyBorder="1" applyAlignment="1">
      <alignment horizontal="left" vertical="center" shrinkToFit="1"/>
    </xf>
    <xf numFmtId="183" fontId="7" fillId="0" borderId="31" xfId="89" applyNumberFormat="1" applyFont="1" applyBorder="1" applyAlignment="1">
      <alignment horizontal="right" vertical="center"/>
    </xf>
    <xf numFmtId="179" fontId="7" fillId="0" borderId="31" xfId="89" applyNumberFormat="1" applyFont="1" applyBorder="1" applyAlignment="1">
      <alignment horizontal="right" vertical="center"/>
    </xf>
    <xf numFmtId="0" fontId="7" fillId="0" borderId="17" xfId="89" applyFont="1" applyBorder="1" applyAlignment="1">
      <alignment horizontal="left" vertical="center"/>
    </xf>
    <xf numFmtId="179" fontId="7" fillId="0" borderId="19" xfId="89" applyNumberFormat="1" applyFont="1" applyBorder="1" applyAlignment="1">
      <alignment vertical="center"/>
    </xf>
    <xf numFmtId="0" fontId="7" fillId="0" borderId="27" xfId="89" applyFont="1" applyBorder="1" applyAlignment="1">
      <alignment horizontal="left" vertical="center" shrinkToFit="1"/>
    </xf>
    <xf numFmtId="0" fontId="7" fillId="0" borderId="3" xfId="89" applyFont="1" applyBorder="1" applyAlignment="1">
      <alignment horizontal="left" vertical="center" shrinkToFit="1"/>
    </xf>
    <xf numFmtId="183" fontId="7" fillId="0" borderId="3" xfId="89" applyNumberFormat="1" applyFont="1" applyBorder="1" applyAlignment="1">
      <alignment horizontal="right" vertical="center"/>
    </xf>
    <xf numFmtId="179" fontId="7" fillId="0" borderId="3" xfId="89" applyNumberFormat="1" applyFont="1" applyBorder="1" applyAlignment="1">
      <alignment horizontal="right" vertical="center"/>
    </xf>
    <xf numFmtId="0" fontId="7" fillId="0" borderId="20" xfId="89" applyFont="1" applyBorder="1" applyAlignment="1">
      <alignment horizontal="left" vertical="center"/>
    </xf>
    <xf numFmtId="179" fontId="7" fillId="0" borderId="32" xfId="89" applyNumberFormat="1" applyFont="1" applyBorder="1" applyAlignment="1">
      <alignment vertical="center"/>
    </xf>
    <xf numFmtId="0" fontId="7" fillId="0" borderId="29" xfId="89" applyFont="1" applyBorder="1" applyAlignment="1">
      <alignment horizontal="left" vertical="center" shrinkToFit="1"/>
    </xf>
    <xf numFmtId="183" fontId="7" fillId="0" borderId="27" xfId="89" applyNumberFormat="1" applyFont="1" applyBorder="1" applyAlignment="1">
      <alignment horizontal="right" vertical="center"/>
    </xf>
    <xf numFmtId="179" fontId="7" fillId="0" borderId="27" xfId="89" applyNumberFormat="1" applyFont="1" applyBorder="1" applyAlignment="1">
      <alignment horizontal="right" vertical="center"/>
    </xf>
    <xf numFmtId="0" fontId="7" fillId="0" borderId="15" xfId="89" applyFont="1" applyBorder="1" applyAlignment="1">
      <alignment horizontal="left" vertical="center" wrapText="1"/>
    </xf>
    <xf numFmtId="41" fontId="7" fillId="0" borderId="16" xfId="68" applyFont="1" applyBorder="1" applyAlignment="1">
      <alignment vertical="center"/>
    </xf>
    <xf numFmtId="183" fontId="7" fillId="0" borderId="29" xfId="89" applyNumberFormat="1" applyFont="1" applyBorder="1" applyAlignment="1">
      <alignment horizontal="right" vertical="center"/>
    </xf>
    <xf numFmtId="179" fontId="7" fillId="0" borderId="29" xfId="89" applyNumberFormat="1" applyFont="1" applyBorder="1" applyAlignment="1">
      <alignment horizontal="right" vertical="center"/>
    </xf>
    <xf numFmtId="0" fontId="7" fillId="0" borderId="17" xfId="89" applyFont="1" applyBorder="1" applyAlignment="1">
      <alignment horizontal="center" vertical="center"/>
    </xf>
    <xf numFmtId="179" fontId="7" fillId="0" borderId="16" xfId="89" applyNumberFormat="1" applyFont="1" applyBorder="1" applyAlignment="1">
      <alignment vertical="center"/>
    </xf>
    <xf numFmtId="0" fontId="7" fillId="0" borderId="28" xfId="89" applyFont="1" applyBorder="1" applyAlignment="1">
      <alignment horizontal="left" vertical="center"/>
    </xf>
    <xf numFmtId="179" fontId="7" fillId="0" borderId="14" xfId="89" applyNumberFormat="1" applyFont="1" applyBorder="1" applyAlignment="1">
      <alignment vertical="center"/>
    </xf>
    <xf numFmtId="0" fontId="7" fillId="0" borderId="15" xfId="89" applyFont="1" applyBorder="1" applyAlignment="1">
      <alignment horizontal="left" vertical="center"/>
    </xf>
    <xf numFmtId="41" fontId="7" fillId="0" borderId="28" xfId="68" applyFont="1" applyBorder="1" applyAlignment="1">
      <alignment vertical="center"/>
    </xf>
    <xf numFmtId="0" fontId="7" fillId="0" borderId="28" xfId="89" applyFont="1" applyBorder="1" applyAlignment="1">
      <alignment horizontal="left" vertical="center" shrinkToFit="1"/>
    </xf>
    <xf numFmtId="183" fontId="7" fillId="26" borderId="31" xfId="89" applyNumberFormat="1" applyFont="1" applyFill="1" applyBorder="1" applyAlignment="1">
      <alignment horizontal="right" vertical="center"/>
    </xf>
    <xf numFmtId="179" fontId="7" fillId="26" borderId="19" xfId="89" applyNumberFormat="1" applyFont="1" applyFill="1" applyBorder="1" applyAlignment="1">
      <alignment vertical="center"/>
    </xf>
    <xf numFmtId="179" fontId="15" fillId="0" borderId="0" xfId="89" applyNumberFormat="1" applyFont="1" applyAlignment="1">
      <alignment vertical="center"/>
    </xf>
    <xf numFmtId="179" fontId="7" fillId="32" borderId="14" xfId="89" applyNumberFormat="1" applyFont="1" applyFill="1" applyBorder="1" applyAlignment="1">
      <alignment vertical="center"/>
    </xf>
    <xf numFmtId="0" fontId="61" fillId="0" borderId="0" xfId="89" applyFont="1" applyAlignment="1">
      <alignment horizontal="center" vertical="center"/>
    </xf>
    <xf numFmtId="0" fontId="11" fillId="32" borderId="18" xfId="89" applyFont="1" applyFill="1" applyBorder="1" applyAlignment="1">
      <alignment vertical="center"/>
    </xf>
    <xf numFmtId="0" fontId="5" fillId="0" borderId="0" xfId="89" applyFont="1" applyAlignment="1">
      <alignment vertical="center"/>
    </xf>
    <xf numFmtId="0" fontId="7" fillId="0" borderId="0" xfId="89" applyFont="1" applyAlignment="1">
      <alignment vertical="center"/>
    </xf>
    <xf numFmtId="183" fontId="7" fillId="26" borderId="3" xfId="89" applyNumberFormat="1" applyFont="1" applyFill="1" applyBorder="1" applyAlignment="1">
      <alignment vertical="center"/>
    </xf>
    <xf numFmtId="179" fontId="7" fillId="26" borderId="3" xfId="89" applyNumberFormat="1" applyFont="1" applyFill="1" applyBorder="1" applyAlignment="1">
      <alignment vertical="center"/>
    </xf>
    <xf numFmtId="179" fontId="7" fillId="26" borderId="32" xfId="89" applyNumberFormat="1" applyFont="1" applyFill="1" applyBorder="1" applyAlignment="1">
      <alignment vertical="center"/>
    </xf>
    <xf numFmtId="41" fontId="45" fillId="0" borderId="0" xfId="68" applyFont="1" applyAlignment="1">
      <alignment vertical="center"/>
    </xf>
    <xf numFmtId="179" fontId="5" fillId="0" borderId="0" xfId="89" applyNumberFormat="1" applyFont="1" applyAlignment="1">
      <alignment vertical="center"/>
    </xf>
    <xf numFmtId="41" fontId="5" fillId="0" borderId="0" xfId="89" applyNumberFormat="1" applyFont="1" applyAlignment="1">
      <alignment vertical="center"/>
    </xf>
    <xf numFmtId="183" fontId="7" fillId="32" borderId="31" xfId="89" applyNumberFormat="1" applyFont="1" applyFill="1" applyBorder="1" applyAlignment="1">
      <alignment vertical="center"/>
    </xf>
    <xf numFmtId="179" fontId="7" fillId="32" borderId="31" xfId="89" applyNumberFormat="1" applyFont="1" applyFill="1" applyBorder="1" applyAlignment="1">
      <alignment vertical="center"/>
    </xf>
    <xf numFmtId="179" fontId="7" fillId="32" borderId="19" xfId="89" applyNumberFormat="1" applyFont="1" applyFill="1" applyBorder="1" applyAlignment="1">
      <alignment vertical="center"/>
    </xf>
    <xf numFmtId="0" fontId="7" fillId="32" borderId="27" xfId="89" applyFont="1" applyFill="1" applyBorder="1" applyAlignment="1">
      <alignment horizontal="left" vertical="center" shrinkToFit="1"/>
    </xf>
    <xf numFmtId="183" fontId="7" fillId="32" borderId="3" xfId="89" applyNumberFormat="1" applyFont="1" applyFill="1" applyBorder="1" applyAlignment="1">
      <alignment vertical="center"/>
    </xf>
    <xf numFmtId="179" fontId="7" fillId="32" borderId="3" xfId="89" applyNumberFormat="1" applyFont="1" applyFill="1" applyBorder="1" applyAlignment="1">
      <alignment vertical="center"/>
    </xf>
    <xf numFmtId="179" fontId="7" fillId="32" borderId="32" xfId="89" applyNumberFormat="1" applyFont="1" applyFill="1" applyBorder="1" applyAlignment="1">
      <alignment vertical="center"/>
    </xf>
    <xf numFmtId="0" fontId="7" fillId="32" borderId="29" xfId="89" applyFont="1" applyFill="1" applyBorder="1" applyAlignment="1">
      <alignment horizontal="left" vertical="center" shrinkToFit="1"/>
    </xf>
    <xf numFmtId="183" fontId="7" fillId="32" borderId="27" xfId="89" applyNumberFormat="1" applyFont="1" applyFill="1" applyBorder="1" applyAlignment="1">
      <alignment vertical="center"/>
    </xf>
    <xf numFmtId="179" fontId="7" fillId="32" borderId="27" xfId="89" applyNumberFormat="1" applyFont="1" applyFill="1" applyBorder="1" applyAlignment="1">
      <alignment vertical="center"/>
    </xf>
    <xf numFmtId="183" fontId="7" fillId="32" borderId="29" xfId="89" applyNumberFormat="1" applyFont="1" applyFill="1" applyBorder="1" applyAlignment="1">
      <alignment vertical="center"/>
    </xf>
    <xf numFmtId="179" fontId="7" fillId="32" borderId="29" xfId="89" applyNumberFormat="1" applyFont="1" applyFill="1" applyBorder="1" applyAlignment="1">
      <alignment vertical="center"/>
    </xf>
    <xf numFmtId="179" fontId="7" fillId="32" borderId="16" xfId="89" applyNumberFormat="1" applyFont="1" applyFill="1" applyBorder="1" applyAlignment="1">
      <alignment vertical="center"/>
    </xf>
    <xf numFmtId="41" fontId="7" fillId="32" borderId="16" xfId="68" applyFont="1" applyFill="1" applyBorder="1" applyAlignment="1">
      <alignment vertical="center"/>
    </xf>
    <xf numFmtId="0" fontId="7" fillId="32" borderId="27" xfId="89" applyFont="1" applyFill="1" applyBorder="1" applyAlignment="1">
      <alignment horizontal="left" vertical="center"/>
    </xf>
    <xf numFmtId="0" fontId="7" fillId="32" borderId="29" xfId="89" applyFont="1" applyFill="1" applyBorder="1" applyAlignment="1">
      <alignment horizontal="left" vertical="center"/>
    </xf>
    <xf numFmtId="0" fontId="7" fillId="32" borderId="31" xfId="89" applyFont="1" applyFill="1" applyBorder="1" applyAlignment="1">
      <alignment horizontal="left" vertical="center" wrapText="1"/>
    </xf>
    <xf numFmtId="0" fontId="7" fillId="32" borderId="29" xfId="89" applyFont="1" applyFill="1" applyBorder="1" applyAlignment="1">
      <alignment horizontal="left" vertical="center" wrapText="1"/>
    </xf>
    <xf numFmtId="0" fontId="7" fillId="32" borderId="31" xfId="89" applyFont="1" applyFill="1" applyBorder="1" applyAlignment="1">
      <alignment horizontal="left" vertical="center"/>
    </xf>
    <xf numFmtId="41" fontId="7" fillId="32" borderId="32" xfId="68" applyFont="1" applyFill="1" applyBorder="1" applyAlignment="1">
      <alignment horizontal="left" vertical="center"/>
    </xf>
    <xf numFmtId="41" fontId="62" fillId="0" borderId="54" xfId="65" applyFont="1" applyBorder="1" applyAlignment="1">
      <alignment horizontal="center" vertical="center" wrapText="1"/>
    </xf>
    <xf numFmtId="41" fontId="62" fillId="0" borderId="55" xfId="65" applyFont="1" applyBorder="1" applyAlignment="1">
      <alignment horizontal="center" vertical="center" wrapText="1"/>
    </xf>
    <xf numFmtId="41" fontId="62" fillId="0" borderId="56" xfId="65" applyFont="1" applyBorder="1" applyAlignment="1">
      <alignment horizontal="center" vertical="center" wrapText="1"/>
    </xf>
    <xf numFmtId="41" fontId="62" fillId="0" borderId="57" xfId="65" applyFont="1" applyBorder="1" applyAlignment="1">
      <alignment horizontal="center" vertical="center" wrapText="1"/>
    </xf>
    <xf numFmtId="41" fontId="62" fillId="29" borderId="58" xfId="65" applyFont="1" applyFill="1" applyBorder="1" applyAlignment="1">
      <alignment horizontal="center" vertical="center" wrapText="1"/>
    </xf>
    <xf numFmtId="41" fontId="62" fillId="0" borderId="59" xfId="65" applyFont="1" applyBorder="1" applyAlignment="1">
      <alignment horizontal="center" vertical="center" wrapText="1"/>
    </xf>
    <xf numFmtId="41" fontId="62" fillId="0" borderId="60" xfId="65" applyFont="1" applyBorder="1" applyAlignment="1">
      <alignment horizontal="center" vertical="center" wrapText="1"/>
    </xf>
    <xf numFmtId="41" fontId="62" fillId="33" borderId="61" xfId="65" applyFont="1" applyFill="1" applyBorder="1" applyAlignment="1">
      <alignment horizontal="center" vertical="center" wrapText="1"/>
    </xf>
    <xf numFmtId="41" fontId="62" fillId="0" borderId="62" xfId="65" applyFont="1" applyBorder="1" applyAlignment="1">
      <alignment horizontal="center" vertical="center" wrapText="1"/>
    </xf>
    <xf numFmtId="41" fontId="62" fillId="0" borderId="63" xfId="65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32" borderId="3" xfId="89" applyFont="1" applyFill="1" applyBorder="1" applyAlignment="1">
      <alignment horizontal="left" vertical="center" shrinkToFit="1"/>
    </xf>
    <xf numFmtId="0" fontId="7" fillId="32" borderId="31" xfId="89" applyFont="1" applyFill="1" applyBorder="1" applyAlignment="1">
      <alignment horizontal="left" vertical="center" shrinkToFit="1"/>
    </xf>
    <xf numFmtId="0" fontId="12" fillId="31" borderId="0" xfId="0" applyFont="1" applyFill="1" applyAlignment="1">
      <alignment vertical="center"/>
    </xf>
    <xf numFmtId="0" fontId="7" fillId="0" borderId="65" xfId="89" applyFont="1" applyBorder="1" applyAlignment="1">
      <alignment horizontal="left" vertical="center" shrinkToFit="1"/>
    </xf>
    <xf numFmtId="183" fontId="7" fillId="0" borderId="65" xfId="89" applyNumberFormat="1" applyFont="1" applyBorder="1" applyAlignment="1">
      <alignment horizontal="right" vertical="center"/>
    </xf>
    <xf numFmtId="179" fontId="7" fillId="0" borderId="65" xfId="89" applyNumberFormat="1" applyFont="1" applyBorder="1" applyAlignment="1">
      <alignment horizontal="right" vertical="center"/>
    </xf>
    <xf numFmtId="0" fontId="7" fillId="0" borderId="66" xfId="89" applyFont="1" applyBorder="1" applyAlignment="1">
      <alignment horizontal="left" vertical="center" wrapText="1"/>
    </xf>
    <xf numFmtId="179" fontId="7" fillId="0" borderId="67" xfId="89" applyNumberFormat="1" applyFont="1" applyBorder="1" applyAlignment="1">
      <alignment vertical="center"/>
    </xf>
    <xf numFmtId="0" fontId="7" fillId="0" borderId="68" xfId="89" applyFont="1" applyBorder="1" applyAlignment="1">
      <alignment horizontal="left" vertical="center" shrinkToFit="1"/>
    </xf>
    <xf numFmtId="183" fontId="7" fillId="0" borderId="68" xfId="89" applyNumberFormat="1" applyFont="1" applyBorder="1" applyAlignment="1">
      <alignment horizontal="right" vertical="center"/>
    </xf>
    <xf numFmtId="179" fontId="7" fillId="0" borderId="68" xfId="89" applyNumberFormat="1" applyFont="1" applyBorder="1" applyAlignment="1">
      <alignment horizontal="right" vertical="center"/>
    </xf>
    <xf numFmtId="179" fontId="7" fillId="0" borderId="69" xfId="89" applyNumberFormat="1" applyFont="1" applyBorder="1" applyAlignment="1">
      <alignment vertical="center"/>
    </xf>
    <xf numFmtId="0" fontId="7" fillId="0" borderId="20" xfId="89" applyFont="1" applyBorder="1" applyAlignment="1">
      <alignment horizontal="center" vertical="center"/>
    </xf>
    <xf numFmtId="41" fontId="7" fillId="0" borderId="0" xfId="68" applyFont="1" applyBorder="1" applyAlignment="1">
      <alignment vertical="center"/>
    </xf>
    <xf numFmtId="41" fontId="7" fillId="32" borderId="70" xfId="68" applyFont="1" applyFill="1" applyBorder="1" applyAlignment="1">
      <alignment vertical="center"/>
    </xf>
    <xf numFmtId="0" fontId="7" fillId="32" borderId="71" xfId="89" applyFont="1" applyFill="1" applyBorder="1" applyAlignment="1">
      <alignment horizontal="left" vertical="center" wrapText="1"/>
    </xf>
    <xf numFmtId="0" fontId="7" fillId="32" borderId="72" xfId="89" applyFont="1" applyFill="1" applyBorder="1" applyAlignment="1">
      <alignment horizontal="left" vertical="center"/>
    </xf>
    <xf numFmtId="0" fontId="7" fillId="32" borderId="73" xfId="89" applyFont="1" applyFill="1" applyBorder="1" applyAlignment="1">
      <alignment horizontal="left" vertical="center"/>
    </xf>
    <xf numFmtId="0" fontId="7" fillId="32" borderId="71" xfId="89" applyFont="1" applyFill="1" applyBorder="1" applyAlignment="1">
      <alignment horizontal="left" vertical="center"/>
    </xf>
    <xf numFmtId="0" fontId="7" fillId="32" borderId="74" xfId="89" applyFont="1" applyFill="1" applyBorder="1" applyAlignment="1">
      <alignment horizontal="left" vertical="center"/>
    </xf>
    <xf numFmtId="0" fontId="7" fillId="0" borderId="75" xfId="89" applyFont="1" applyBorder="1" applyAlignment="1">
      <alignment horizontal="left" vertical="center" shrinkToFit="1"/>
    </xf>
    <xf numFmtId="0" fontId="7" fillId="32" borderId="76" xfId="89" applyFont="1" applyFill="1" applyBorder="1" applyAlignment="1">
      <alignment horizontal="center" vertical="center"/>
    </xf>
    <xf numFmtId="0" fontId="7" fillId="0" borderId="73" xfId="89" applyFont="1" applyBorder="1" applyAlignment="1">
      <alignment horizontal="left" vertical="center"/>
    </xf>
    <xf numFmtId="0" fontId="7" fillId="0" borderId="72" xfId="89" applyFont="1" applyBorder="1" applyAlignment="1">
      <alignment horizontal="left" vertical="center"/>
    </xf>
    <xf numFmtId="179" fontId="7" fillId="26" borderId="31" xfId="89" applyNumberFormat="1" applyFont="1" applyFill="1" applyBorder="1" applyAlignment="1">
      <alignment horizontal="right" vertical="center"/>
    </xf>
    <xf numFmtId="0" fontId="7" fillId="26" borderId="73" xfId="89" applyFont="1" applyFill="1" applyBorder="1" applyAlignment="1">
      <alignment horizontal="left" vertical="center"/>
    </xf>
    <xf numFmtId="0" fontId="7" fillId="32" borderId="65" xfId="89" applyFont="1" applyFill="1" applyBorder="1" applyAlignment="1">
      <alignment horizontal="left" vertical="center" shrinkToFit="1"/>
    </xf>
    <xf numFmtId="183" fontId="7" fillId="32" borderId="65" xfId="89" applyNumberFormat="1" applyFont="1" applyFill="1" applyBorder="1" applyAlignment="1">
      <alignment vertical="center"/>
    </xf>
    <xf numFmtId="179" fontId="7" fillId="32" borderId="65" xfId="89" applyNumberFormat="1" applyFont="1" applyFill="1" applyBorder="1" applyAlignment="1">
      <alignment vertical="center"/>
    </xf>
    <xf numFmtId="179" fontId="7" fillId="32" borderId="67" xfId="89" applyNumberFormat="1" applyFont="1" applyFill="1" applyBorder="1" applyAlignment="1">
      <alignment vertical="center"/>
    </xf>
    <xf numFmtId="0" fontId="7" fillId="32" borderId="73" xfId="89" applyFont="1" applyFill="1" applyBorder="1" applyAlignment="1">
      <alignment horizontal="center" vertical="center"/>
    </xf>
    <xf numFmtId="0" fontId="7" fillId="32" borderId="74" xfId="89" applyFont="1" applyFill="1" applyBorder="1" applyAlignment="1">
      <alignment vertical="center" wrapText="1"/>
    </xf>
    <xf numFmtId="41" fontId="7" fillId="32" borderId="71" xfId="68" applyFont="1" applyFill="1" applyBorder="1" applyAlignment="1">
      <alignment vertical="center" wrapText="1"/>
    </xf>
    <xf numFmtId="41" fontId="7" fillId="32" borderId="72" xfId="68" applyFont="1" applyFill="1" applyBorder="1" applyAlignment="1">
      <alignment vertical="center"/>
    </xf>
    <xf numFmtId="0" fontId="7" fillId="32" borderId="77" xfId="89" applyFont="1" applyFill="1" applyBorder="1" applyAlignment="1">
      <alignment horizontal="left" vertical="center"/>
    </xf>
    <xf numFmtId="179" fontId="7" fillId="32" borderId="78" xfId="89" applyNumberFormat="1" applyFont="1" applyFill="1" applyBorder="1" applyAlignment="1">
      <alignment vertical="center"/>
    </xf>
    <xf numFmtId="0" fontId="7" fillId="32" borderId="79" xfId="89" applyFont="1" applyFill="1" applyBorder="1" applyAlignment="1">
      <alignment horizontal="left" vertical="center" shrinkToFit="1"/>
    </xf>
    <xf numFmtId="183" fontId="7" fillId="32" borderId="79" xfId="89" applyNumberFormat="1" applyFont="1" applyFill="1" applyBorder="1" applyAlignment="1">
      <alignment vertical="center"/>
    </xf>
    <xf numFmtId="179" fontId="7" fillId="32" borderId="79" xfId="89" applyNumberFormat="1" applyFont="1" applyFill="1" applyBorder="1" applyAlignment="1">
      <alignment vertical="center"/>
    </xf>
    <xf numFmtId="0" fontId="7" fillId="32" borderId="77" xfId="89" applyFont="1" applyFill="1" applyBorder="1" applyAlignment="1">
      <alignment vertical="center" wrapText="1"/>
    </xf>
    <xf numFmtId="41" fontId="7" fillId="32" borderId="77" xfId="68" applyFont="1" applyFill="1" applyBorder="1" applyAlignment="1">
      <alignment vertical="center" wrapText="1"/>
    </xf>
    <xf numFmtId="41" fontId="7" fillId="32" borderId="74" xfId="68" applyFont="1" applyFill="1" applyBorder="1" applyAlignment="1">
      <alignment vertical="center"/>
    </xf>
    <xf numFmtId="0" fontId="7" fillId="32" borderId="71" xfId="89" applyFont="1" applyFill="1" applyBorder="1" applyAlignment="1">
      <alignment horizontal="left" vertical="center" shrinkToFit="1"/>
    </xf>
    <xf numFmtId="0" fontId="7" fillId="32" borderId="71" xfId="89" applyFont="1" applyFill="1" applyBorder="1" applyAlignment="1">
      <alignment vertical="center"/>
    </xf>
    <xf numFmtId="0" fontId="7" fillId="32" borderId="74" xfId="89" applyFont="1" applyFill="1" applyBorder="1" applyAlignment="1">
      <alignment vertical="center"/>
    </xf>
    <xf numFmtId="179" fontId="7" fillId="32" borderId="80" xfId="89" applyNumberFormat="1" applyFont="1" applyFill="1" applyBorder="1" applyAlignment="1">
      <alignment vertical="center"/>
    </xf>
    <xf numFmtId="179" fontId="7" fillId="32" borderId="72" xfId="89" applyNumberFormat="1" applyFont="1" applyFill="1" applyBorder="1" applyAlignment="1">
      <alignment vertical="center" wrapText="1"/>
    </xf>
    <xf numFmtId="179" fontId="7" fillId="0" borderId="0" xfId="89" applyNumberFormat="1" applyFont="1" applyBorder="1" applyAlignment="1">
      <alignment vertical="center"/>
    </xf>
    <xf numFmtId="41" fontId="7" fillId="32" borderId="74" xfId="68" applyFont="1" applyFill="1" applyBorder="1" applyAlignment="1">
      <alignment vertical="center" wrapText="1"/>
    </xf>
    <xf numFmtId="0" fontId="7" fillId="26" borderId="72" xfId="89" applyFont="1" applyFill="1" applyBorder="1" applyAlignment="1">
      <alignment horizontal="left" vertical="center" indent="1"/>
    </xf>
    <xf numFmtId="0" fontId="11" fillId="29" borderId="2" xfId="89" applyFont="1" applyFill="1" applyBorder="1" applyAlignment="1">
      <alignment vertical="center"/>
    </xf>
    <xf numFmtId="0" fontId="11" fillId="29" borderId="2" xfId="89" applyFont="1" applyFill="1" applyBorder="1" applyAlignment="1">
      <alignment horizontal="left" vertical="center"/>
    </xf>
    <xf numFmtId="0" fontId="9" fillId="29" borderId="20" xfId="89" applyFont="1" applyFill="1" applyBorder="1" applyAlignment="1">
      <alignment horizontal="left" vertical="center"/>
    </xf>
    <xf numFmtId="183" fontId="7" fillId="32" borderId="3" xfId="89" applyNumberFormat="1" applyFont="1" applyFill="1" applyBorder="1" applyAlignment="1">
      <alignment horizontal="right" vertical="center"/>
    </xf>
    <xf numFmtId="183" fontId="7" fillId="32" borderId="31" xfId="89" applyNumberFormat="1" applyFont="1" applyFill="1" applyBorder="1" applyAlignment="1">
      <alignment horizontal="right" vertical="center"/>
    </xf>
    <xf numFmtId="0" fontId="9" fillId="29" borderId="20" xfId="89" applyFont="1" applyFill="1" applyBorder="1" applyAlignment="1">
      <alignment vertical="center"/>
    </xf>
    <xf numFmtId="41" fontId="62" fillId="0" borderId="81" xfId="65" applyFont="1" applyBorder="1" applyAlignment="1">
      <alignment horizontal="center" vertical="center" wrapText="1"/>
    </xf>
    <xf numFmtId="0" fontId="57" fillId="0" borderId="86" xfId="0" applyFont="1" applyBorder="1" applyAlignment="1">
      <alignment horizontal="center" vertical="center" wrapText="1"/>
    </xf>
    <xf numFmtId="41" fontId="62" fillId="0" borderId="87" xfId="65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 vertical="center" wrapText="1"/>
    </xf>
    <xf numFmtId="0" fontId="0" fillId="29" borderId="0" xfId="0" applyFill="1" applyBorder="1" applyAlignment="1">
      <alignment horizontal="right" vertical="center"/>
    </xf>
    <xf numFmtId="41" fontId="62" fillId="29" borderId="100" xfId="65" applyFont="1" applyFill="1" applyBorder="1" applyAlignment="1">
      <alignment horizontal="center" vertical="center" wrapText="1"/>
    </xf>
    <xf numFmtId="41" fontId="62" fillId="29" borderId="101" xfId="65" applyFont="1" applyFill="1" applyBorder="1" applyAlignment="1">
      <alignment horizontal="center" vertical="center" wrapText="1"/>
    </xf>
    <xf numFmtId="0" fontId="12" fillId="30" borderId="27" xfId="0" applyFont="1" applyFill="1" applyBorder="1" applyAlignment="1">
      <alignment horizontal="center" vertical="center" shrinkToFit="1"/>
    </xf>
    <xf numFmtId="0" fontId="7" fillId="0" borderId="20" xfId="89" applyFont="1" applyBorder="1" applyAlignment="1">
      <alignment horizontal="left" vertical="center" shrinkToFit="1"/>
    </xf>
    <xf numFmtId="0" fontId="7" fillId="0" borderId="3" xfId="89" applyFont="1" applyBorder="1" applyAlignment="1">
      <alignment horizontal="left" vertical="center" shrinkToFit="1"/>
    </xf>
    <xf numFmtId="0" fontId="7" fillId="32" borderId="3" xfId="89" applyFont="1" applyFill="1" applyBorder="1" applyAlignment="1">
      <alignment horizontal="left" vertical="center" shrinkToFit="1"/>
    </xf>
    <xf numFmtId="0" fontId="12" fillId="0" borderId="20" xfId="89" applyFont="1" applyBorder="1" applyAlignment="1">
      <alignment horizontal="left" vertical="center" wrapText="1"/>
    </xf>
    <xf numFmtId="0" fontId="12" fillId="0" borderId="20" xfId="89" applyFont="1" applyBorder="1" applyAlignment="1">
      <alignment horizontal="left" vertical="center"/>
    </xf>
    <xf numFmtId="0" fontId="7" fillId="0" borderId="27" xfId="89" applyFont="1" applyBorder="1" applyAlignment="1">
      <alignment horizontal="left" vertical="center" wrapText="1" shrinkToFit="1"/>
    </xf>
    <xf numFmtId="41" fontId="65" fillId="0" borderId="0" xfId="66" applyFont="1" applyAlignment="1">
      <alignment horizontal="justify" vertical="center"/>
    </xf>
    <xf numFmtId="0" fontId="7" fillId="32" borderId="3" xfId="89" applyFont="1" applyFill="1" applyBorder="1" applyAlignment="1">
      <alignment horizontal="left" vertical="center" wrapText="1" shrinkToFit="1"/>
    </xf>
    <xf numFmtId="0" fontId="7" fillId="0" borderId="31" xfId="89" applyFont="1" applyBorder="1" applyAlignment="1">
      <alignment horizontal="left" vertical="center" shrinkToFit="1"/>
    </xf>
    <xf numFmtId="0" fontId="7" fillId="32" borderId="3" xfId="89" applyFont="1" applyFill="1" applyBorder="1" applyAlignment="1">
      <alignment horizontal="left" vertical="center" shrinkToFit="1"/>
    </xf>
    <xf numFmtId="0" fontId="7" fillId="32" borderId="31" xfId="89" applyFont="1" applyFill="1" applyBorder="1" applyAlignment="1">
      <alignment horizontal="lef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0" fontId="7" fillId="0" borderId="29" xfId="89" applyFont="1" applyBorder="1" applyAlignment="1">
      <alignment horizontal="left" vertical="center" wrapText="1" shrinkToFit="1"/>
    </xf>
    <xf numFmtId="183" fontId="7" fillId="0" borderId="29" xfId="89" applyNumberFormat="1" applyFont="1" applyBorder="1" applyAlignment="1">
      <alignment horizontal="right" vertical="center" shrinkToFit="1"/>
    </xf>
    <xf numFmtId="179" fontId="7" fillId="0" borderId="29" xfId="89" applyNumberFormat="1" applyFont="1" applyBorder="1" applyAlignment="1">
      <alignment horizontal="right" vertical="center" shrinkToFit="1"/>
    </xf>
    <xf numFmtId="179" fontId="7" fillId="0" borderId="113" xfId="89" applyNumberFormat="1" applyFont="1" applyBorder="1" applyAlignment="1">
      <alignment vertical="center"/>
    </xf>
    <xf numFmtId="179" fontId="55" fillId="0" borderId="114" xfId="89" applyNumberFormat="1" applyFont="1" applyBorder="1" applyAlignment="1">
      <alignment vertical="center"/>
    </xf>
    <xf numFmtId="41" fontId="7" fillId="0" borderId="20" xfId="68" applyFont="1" applyBorder="1" applyAlignment="1">
      <alignment vertical="center"/>
    </xf>
    <xf numFmtId="183" fontId="55" fillId="0" borderId="0" xfId="89" applyNumberFormat="1" applyFont="1" applyAlignment="1">
      <alignment vertical="center"/>
    </xf>
    <xf numFmtId="179" fontId="7" fillId="32" borderId="115" xfId="89" applyNumberFormat="1" applyFont="1" applyFill="1" applyBorder="1" applyAlignment="1">
      <alignment vertical="center"/>
    </xf>
    <xf numFmtId="183" fontId="7" fillId="0" borderId="0" xfId="89" applyNumberFormat="1" applyFont="1" applyAlignment="1">
      <alignment vertical="center"/>
    </xf>
    <xf numFmtId="183" fontId="7" fillId="32" borderId="29" xfId="89" applyNumberFormat="1" applyFont="1" applyFill="1" applyBorder="1" applyAlignment="1">
      <alignment vertical="center" shrinkToFit="1"/>
    </xf>
    <xf numFmtId="179" fontId="7" fillId="32" borderId="29" xfId="89" applyNumberFormat="1" applyFont="1" applyFill="1" applyBorder="1" applyAlignment="1">
      <alignment vertical="center" shrinkToFit="1"/>
    </xf>
    <xf numFmtId="183" fontId="7" fillId="32" borderId="31" xfId="89" applyNumberFormat="1" applyFont="1" applyFill="1" applyBorder="1" applyAlignment="1">
      <alignment vertical="center" shrinkToFit="1"/>
    </xf>
    <xf numFmtId="179" fontId="7" fillId="32" borderId="31" xfId="89" applyNumberFormat="1" applyFont="1" applyFill="1" applyBorder="1" applyAlignment="1">
      <alignment vertical="center" shrinkToFit="1"/>
    </xf>
    <xf numFmtId="41" fontId="7" fillId="0" borderId="0" xfId="65" applyFont="1" applyAlignment="1">
      <alignment vertical="center"/>
    </xf>
    <xf numFmtId="0" fontId="0" fillId="0" borderId="64" xfId="0" applyFont="1" applyFill="1" applyBorder="1" applyAlignment="1">
      <alignment horizontal="center" vertical="center" shrinkToFit="1"/>
    </xf>
    <xf numFmtId="179" fontId="7" fillId="0" borderId="27" xfId="89" applyNumberFormat="1" applyFont="1" applyFill="1" applyBorder="1" applyAlignment="1">
      <alignment vertical="center"/>
    </xf>
    <xf numFmtId="0" fontId="7" fillId="0" borderId="27" xfId="89" applyFont="1" applyFill="1" applyBorder="1" applyAlignment="1">
      <alignment horizontal="left" vertical="center" wrapText="1"/>
    </xf>
    <xf numFmtId="41" fontId="7" fillId="0" borderId="0" xfId="89" applyNumberFormat="1" applyFont="1" applyAlignment="1">
      <alignment vertical="center"/>
    </xf>
    <xf numFmtId="183" fontId="10" fillId="26" borderId="3" xfId="89" applyNumberFormat="1" applyFont="1" applyFill="1" applyBorder="1" applyAlignment="1">
      <alignment vertical="center"/>
    </xf>
    <xf numFmtId="183" fontId="10" fillId="32" borderId="3" xfId="89" applyNumberFormat="1" applyFont="1" applyFill="1" applyBorder="1" applyAlignment="1">
      <alignment vertical="center"/>
    </xf>
    <xf numFmtId="183" fontId="10" fillId="32" borderId="29" xfId="89" applyNumberFormat="1" applyFont="1" applyFill="1" applyBorder="1" applyAlignment="1">
      <alignment vertical="center"/>
    </xf>
    <xf numFmtId="41" fontId="0" fillId="0" borderId="0" xfId="0" applyNumberFormat="1"/>
    <xf numFmtId="0" fontId="7" fillId="0" borderId="0" xfId="89" applyFont="1" applyAlignment="1">
      <alignment vertical="center"/>
    </xf>
    <xf numFmtId="0" fontId="7" fillId="32" borderId="74" xfId="89" applyFont="1" applyFill="1" applyBorder="1" applyAlignment="1">
      <alignment horizontal="left" vertical="center"/>
    </xf>
    <xf numFmtId="179" fontId="7" fillId="32" borderId="19" xfId="89" applyNumberFormat="1" applyFont="1" applyFill="1" applyBorder="1" applyAlignment="1">
      <alignment vertical="center"/>
    </xf>
    <xf numFmtId="179" fontId="7" fillId="32" borderId="3" xfId="89" applyNumberFormat="1" applyFont="1" applyFill="1" applyBorder="1" applyAlignment="1">
      <alignment vertical="center"/>
    </xf>
    <xf numFmtId="179" fontId="7" fillId="32" borderId="16" xfId="89" applyNumberFormat="1" applyFont="1" applyFill="1" applyBorder="1" applyAlignment="1">
      <alignment vertical="center"/>
    </xf>
    <xf numFmtId="0" fontId="7" fillId="32" borderId="29" xfId="89" applyFont="1" applyFill="1" applyBorder="1" applyAlignment="1">
      <alignment horizontal="left" vertical="center"/>
    </xf>
    <xf numFmtId="0" fontId="7" fillId="32" borderId="73" xfId="89" applyFont="1" applyFill="1" applyBorder="1" applyAlignment="1">
      <alignment horizontal="center" vertical="center"/>
    </xf>
    <xf numFmtId="179" fontId="7" fillId="32" borderId="78" xfId="89" applyNumberFormat="1" applyFont="1" applyFill="1" applyBorder="1" applyAlignment="1">
      <alignment vertical="center"/>
    </xf>
    <xf numFmtId="183" fontId="7" fillId="0" borderId="27" xfId="89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21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183" fontId="7" fillId="0" borderId="29" xfId="89" applyNumberFormat="1" applyFont="1" applyFill="1" applyBorder="1" applyAlignment="1">
      <alignment vertical="center"/>
    </xf>
    <xf numFmtId="41" fontId="62" fillId="33" borderId="116" xfId="65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41" fontId="50" fillId="0" borderId="0" xfId="66" applyFont="1" applyAlignment="1">
      <alignment horizontal="center" vertical="center"/>
    </xf>
    <xf numFmtId="41" fontId="52" fillId="0" borderId="0" xfId="66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9" fillId="30" borderId="84" xfId="0" applyFont="1" applyFill="1" applyBorder="1" applyAlignment="1">
      <alignment horizontal="center" vertical="center" wrapText="1"/>
    </xf>
    <xf numFmtId="0" fontId="59" fillId="30" borderId="83" xfId="0" applyFont="1" applyFill="1" applyBorder="1" applyAlignment="1">
      <alignment horizontal="center" vertical="center" wrapText="1"/>
    </xf>
    <xf numFmtId="0" fontId="59" fillId="30" borderId="85" xfId="0" applyFont="1" applyFill="1" applyBorder="1" applyAlignment="1">
      <alignment horizontal="center" vertical="center" wrapText="1"/>
    </xf>
    <xf numFmtId="41" fontId="62" fillId="0" borderId="41" xfId="65" applyFont="1" applyBorder="1" applyAlignment="1">
      <alignment horizontal="center" vertical="center" wrapText="1"/>
    </xf>
    <xf numFmtId="41" fontId="62" fillId="0" borderId="45" xfId="65" applyFont="1" applyBorder="1" applyAlignment="1">
      <alignment horizontal="center" vertical="center" wrapText="1"/>
    </xf>
    <xf numFmtId="41" fontId="62" fillId="0" borderId="106" xfId="65" applyFont="1" applyBorder="1" applyAlignment="1">
      <alignment horizontal="center" vertical="center" wrapText="1"/>
    </xf>
    <xf numFmtId="41" fontId="62" fillId="0" borderId="107" xfId="65" applyFont="1" applyBorder="1" applyAlignment="1">
      <alignment horizontal="center" vertical="center" wrapText="1"/>
    </xf>
    <xf numFmtId="0" fontId="57" fillId="0" borderId="97" xfId="0" applyFont="1" applyBorder="1" applyAlignment="1">
      <alignment horizontal="center" vertical="center" wrapText="1"/>
    </xf>
    <xf numFmtId="0" fontId="57" fillId="0" borderId="90" xfId="0" applyFont="1" applyBorder="1" applyAlignment="1">
      <alignment horizontal="center" vertical="center" wrapText="1"/>
    </xf>
    <xf numFmtId="0" fontId="12" fillId="30" borderId="34" xfId="0" applyFont="1" applyFill="1" applyBorder="1" applyAlignment="1">
      <alignment horizontal="center" vertical="center"/>
    </xf>
    <xf numFmtId="0" fontId="12" fillId="30" borderId="35" xfId="0" applyFont="1" applyFill="1" applyBorder="1" applyAlignment="1">
      <alignment horizontal="center" vertical="center"/>
    </xf>
    <xf numFmtId="0" fontId="12" fillId="30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29" borderId="0" xfId="0" applyFill="1" applyBorder="1" applyAlignment="1">
      <alignment horizontal="center" vertical="center"/>
    </xf>
    <xf numFmtId="0" fontId="0" fillId="29" borderId="0" xfId="0" applyFont="1" applyFill="1" applyBorder="1" applyAlignment="1">
      <alignment horizontal="center" vertical="center"/>
    </xf>
    <xf numFmtId="41" fontId="62" fillId="0" borderId="81" xfId="65" applyFont="1" applyBorder="1" applyAlignment="1">
      <alignment horizontal="center" vertical="center" wrapText="1"/>
    </xf>
    <xf numFmtId="41" fontId="62" fillId="0" borderId="42" xfId="65" applyFont="1" applyBorder="1" applyAlignment="1">
      <alignment horizontal="center" vertical="center" wrapText="1"/>
    </xf>
    <xf numFmtId="41" fontId="62" fillId="0" borderId="82" xfId="65" applyFont="1" applyBorder="1" applyAlignment="1">
      <alignment horizontal="center" vertical="center" wrapText="1"/>
    </xf>
    <xf numFmtId="0" fontId="59" fillId="30" borderId="92" xfId="0" applyFont="1" applyFill="1" applyBorder="1" applyAlignment="1">
      <alignment horizontal="center" vertical="center" wrapText="1"/>
    </xf>
    <xf numFmtId="0" fontId="59" fillId="30" borderId="93" xfId="0" applyFont="1" applyFill="1" applyBorder="1" applyAlignment="1">
      <alignment horizontal="center" vertical="center" wrapText="1"/>
    </xf>
    <xf numFmtId="0" fontId="59" fillId="30" borderId="94" xfId="0" applyFont="1" applyFill="1" applyBorder="1" applyAlignment="1">
      <alignment horizontal="center" vertical="center" wrapText="1"/>
    </xf>
    <xf numFmtId="0" fontId="59" fillId="30" borderId="104" xfId="0" applyFont="1" applyFill="1" applyBorder="1" applyAlignment="1">
      <alignment horizontal="center" vertical="center" wrapText="1"/>
    </xf>
    <xf numFmtId="0" fontId="59" fillId="30" borderId="105" xfId="0" applyFont="1" applyFill="1" applyBorder="1" applyAlignment="1">
      <alignment horizontal="center" vertical="center" wrapText="1"/>
    </xf>
    <xf numFmtId="0" fontId="59" fillId="30" borderId="95" xfId="0" applyFont="1" applyFill="1" applyBorder="1" applyAlignment="1">
      <alignment horizontal="center" vertical="center" wrapText="1"/>
    </xf>
    <xf numFmtId="0" fontId="59" fillId="30" borderId="89" xfId="0" applyFont="1" applyFill="1" applyBorder="1" applyAlignment="1">
      <alignment horizontal="center" vertical="center" wrapText="1"/>
    </xf>
    <xf numFmtId="0" fontId="59" fillId="30" borderId="102" xfId="0" applyFont="1" applyFill="1" applyBorder="1" applyAlignment="1">
      <alignment horizontal="center" vertical="center" wrapText="1"/>
    </xf>
    <xf numFmtId="0" fontId="59" fillId="30" borderId="103" xfId="0" applyFont="1" applyFill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0" fontId="57" fillId="0" borderId="108" xfId="0" applyFont="1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57" fillId="0" borderId="96" xfId="0" applyFont="1" applyBorder="1" applyAlignment="1">
      <alignment horizontal="center" vertical="center" wrapText="1"/>
    </xf>
    <xf numFmtId="0" fontId="57" fillId="0" borderId="91" xfId="0" applyFont="1" applyBorder="1" applyAlignment="1">
      <alignment horizontal="center" vertical="center" wrapText="1"/>
    </xf>
    <xf numFmtId="0" fontId="57" fillId="29" borderId="98" xfId="0" applyFont="1" applyFill="1" applyBorder="1" applyAlignment="1">
      <alignment horizontal="center" vertical="center" wrapText="1"/>
    </xf>
    <xf numFmtId="0" fontId="57" fillId="29" borderId="99" xfId="0" applyFont="1" applyFill="1" applyBorder="1" applyAlignment="1">
      <alignment horizontal="center" vertical="center" wrapText="1"/>
    </xf>
    <xf numFmtId="0" fontId="57" fillId="0" borderId="89" xfId="0" applyFont="1" applyBorder="1" applyAlignment="1">
      <alignment horizontal="center" vertical="center" wrapText="1"/>
    </xf>
    <xf numFmtId="0" fontId="54" fillId="0" borderId="0" xfId="89" applyFont="1" applyAlignment="1">
      <alignment horizontal="center" vertical="center"/>
    </xf>
    <xf numFmtId="0" fontId="7" fillId="28" borderId="20" xfId="89" applyFont="1" applyFill="1" applyBorder="1" applyAlignment="1">
      <alignment horizontal="center" vertical="center" shrinkToFit="1"/>
    </xf>
    <xf numFmtId="0" fontId="7" fillId="28" borderId="2" xfId="89" applyFont="1" applyFill="1" applyBorder="1" applyAlignment="1">
      <alignment horizontal="center" vertical="center" shrinkToFit="1"/>
    </xf>
    <xf numFmtId="0" fontId="7" fillId="28" borderId="32" xfId="89" applyFont="1" applyFill="1" applyBorder="1" applyAlignment="1">
      <alignment horizontal="center" vertical="center" shrinkToFit="1"/>
    </xf>
    <xf numFmtId="0" fontId="7" fillId="28" borderId="3" xfId="89" applyFont="1" applyFill="1" applyBorder="1" applyAlignment="1">
      <alignment horizontal="center" vertical="center" wrapText="1"/>
    </xf>
    <xf numFmtId="0" fontId="7" fillId="28" borderId="3" xfId="89" applyFont="1" applyFill="1" applyBorder="1" applyAlignment="1">
      <alignment horizontal="center" vertical="center"/>
    </xf>
    <xf numFmtId="0" fontId="7" fillId="0" borderId="3" xfId="89" applyFont="1" applyBorder="1" applyAlignment="1">
      <alignment horizontal="left" vertical="center" shrinkToFit="1"/>
    </xf>
    <xf numFmtId="0" fontId="7" fillId="0" borderId="31" xfId="89" applyFont="1" applyBorder="1" applyAlignment="1">
      <alignment horizontal="left" vertical="center" shrinkToFit="1"/>
    </xf>
    <xf numFmtId="0" fontId="7" fillId="26" borderId="17" xfId="89" applyFont="1" applyFill="1" applyBorder="1" applyAlignment="1">
      <alignment horizontal="center" vertical="center" shrinkToFit="1"/>
    </xf>
    <xf numFmtId="0" fontId="7" fillId="26" borderId="18" xfId="89" applyFont="1" applyFill="1" applyBorder="1" applyAlignment="1">
      <alignment horizontal="center" vertical="center" shrinkToFit="1"/>
    </xf>
    <xf numFmtId="0" fontId="7" fillId="26" borderId="19" xfId="89" applyFont="1" applyFill="1" applyBorder="1" applyAlignment="1">
      <alignment horizontal="center" vertical="center" shrinkToFit="1"/>
    </xf>
    <xf numFmtId="0" fontId="0" fillId="29" borderId="2" xfId="89" applyFont="1" applyFill="1" applyBorder="1" applyAlignment="1">
      <alignment horizontal="center" vertical="center"/>
    </xf>
    <xf numFmtId="0" fontId="11" fillId="29" borderId="32" xfId="89" applyFont="1" applyFill="1" applyBorder="1" applyAlignment="1">
      <alignment horizontal="center" vertical="center"/>
    </xf>
    <xf numFmtId="0" fontId="7" fillId="26" borderId="20" xfId="89" applyFont="1" applyFill="1" applyBorder="1" applyAlignment="1">
      <alignment horizontal="center" vertical="center" shrinkToFit="1"/>
    </xf>
    <xf numFmtId="0" fontId="7" fillId="26" borderId="2" xfId="89" applyFont="1" applyFill="1" applyBorder="1" applyAlignment="1">
      <alignment horizontal="center" vertical="center" shrinkToFit="1"/>
    </xf>
    <xf numFmtId="0" fontId="7" fillId="26" borderId="32" xfId="89" applyFont="1" applyFill="1" applyBorder="1" applyAlignment="1">
      <alignment horizontal="center" vertical="center" shrinkToFit="1"/>
    </xf>
    <xf numFmtId="0" fontId="9" fillId="29" borderId="2" xfId="89" applyFont="1" applyFill="1" applyBorder="1" applyAlignment="1">
      <alignment horizontal="center" vertical="center"/>
    </xf>
    <xf numFmtId="0" fontId="9" fillId="29" borderId="32" xfId="89" applyFont="1" applyFill="1" applyBorder="1" applyAlignment="1">
      <alignment horizontal="center" vertical="center"/>
    </xf>
    <xf numFmtId="0" fontId="7" fillId="32" borderId="3" xfId="89" applyFont="1" applyFill="1" applyBorder="1" applyAlignment="1">
      <alignment horizontal="left" vertical="center" shrinkToFit="1"/>
    </xf>
    <xf numFmtId="0" fontId="7" fillId="32" borderId="31" xfId="89" applyFont="1" applyFill="1" applyBorder="1" applyAlignment="1">
      <alignment horizontal="left" vertical="center" shrinkToFit="1"/>
    </xf>
    <xf numFmtId="0" fontId="7" fillId="32" borderId="3" xfId="89" applyFont="1" applyFill="1" applyBorder="1" applyAlignment="1">
      <alignment horizontal="left" vertical="center"/>
    </xf>
    <xf numFmtId="41" fontId="65" fillId="0" borderId="0" xfId="66" applyFont="1" applyAlignment="1">
      <alignment horizontal="left" vertical="center"/>
    </xf>
  </cellXfs>
  <cellStyles count="219">
    <cellStyle name="??&amp;O?&amp;H?_x0008__x000f__x0007_?_x0007__x0001__x0001_" xfId="137"/>
    <cellStyle name="??&amp;O?&amp;H?_x0008_??_x0007__x0001__x0001_" xfId="1"/>
    <cellStyle name="??_?.????" xfId="2"/>
    <cellStyle name="¹éºÐÀ²_±âÅ¸" xfId="138"/>
    <cellStyle name="20% - 강조색1" xfId="3" builtinId="30" customBuiltin="1"/>
    <cellStyle name="20% - 강조색1 2" xfId="92"/>
    <cellStyle name="20% - 강조색2" xfId="4" builtinId="34" customBuiltin="1"/>
    <cellStyle name="20% - 강조색2 2" xfId="93"/>
    <cellStyle name="20% - 강조색3" xfId="5" builtinId="38" customBuiltin="1"/>
    <cellStyle name="20% - 강조색3 2" xfId="94"/>
    <cellStyle name="20% - 강조색4" xfId="6" builtinId="42" customBuiltin="1"/>
    <cellStyle name="20% - 강조색4 2" xfId="95"/>
    <cellStyle name="20% - 강조색5" xfId="7" builtinId="46" customBuiltin="1"/>
    <cellStyle name="20% - 강조색5 2" xfId="96"/>
    <cellStyle name="20% - 강조색6" xfId="8" builtinId="50" customBuiltin="1"/>
    <cellStyle name="20% - 강조색6 2" xfId="97"/>
    <cellStyle name="40% - 강조색1" xfId="9" builtinId="31" customBuiltin="1"/>
    <cellStyle name="40% - 강조색1 2" xfId="98"/>
    <cellStyle name="40% - 강조색2" xfId="10" builtinId="35" customBuiltin="1"/>
    <cellStyle name="40% - 강조색2 2" xfId="99"/>
    <cellStyle name="40% - 강조색3" xfId="11" builtinId="39" customBuiltin="1"/>
    <cellStyle name="40% - 강조색3 2" xfId="100"/>
    <cellStyle name="40% - 강조색4" xfId="12" builtinId="43" customBuiltin="1"/>
    <cellStyle name="40% - 강조색4 2" xfId="101"/>
    <cellStyle name="40% - 강조색5" xfId="13" builtinId="47" customBuiltin="1"/>
    <cellStyle name="40% - 강조색5 2" xfId="102"/>
    <cellStyle name="40% - 강조색6" xfId="14" builtinId="51" customBuiltin="1"/>
    <cellStyle name="40% - 강조색6 2" xfId="103"/>
    <cellStyle name="60% - 강조색1" xfId="15" builtinId="32" customBuiltin="1"/>
    <cellStyle name="60% - 강조색1 2" xfId="104"/>
    <cellStyle name="60% - 강조색2" xfId="16" builtinId="36" customBuiltin="1"/>
    <cellStyle name="60% - 강조색2 2" xfId="105"/>
    <cellStyle name="60% - 강조색3" xfId="17" builtinId="40" customBuiltin="1"/>
    <cellStyle name="60% - 강조색3 2" xfId="106"/>
    <cellStyle name="60% - 강조색4" xfId="18" builtinId="44" customBuiltin="1"/>
    <cellStyle name="60% - 강조색4 2" xfId="107"/>
    <cellStyle name="60% - 강조색5" xfId="19" builtinId="48" customBuiltin="1"/>
    <cellStyle name="60% - 강조색5 2" xfId="108"/>
    <cellStyle name="60% - 강조색6" xfId="20" builtinId="52" customBuiltin="1"/>
    <cellStyle name="60% - 강조색6 2" xfId="109"/>
    <cellStyle name="ÅëÈ­ [0]_±³À°°èÈ¹¼­" xfId="141"/>
    <cellStyle name="AeE­ [0]_Sheet1" xfId="142"/>
    <cellStyle name="ÅëÈ­_±³À°°èÈ¹¼­" xfId="143"/>
    <cellStyle name="AeE­_Sheet1" xfId="144"/>
    <cellStyle name="ÄÞ¸¶ [0]_±³À°°èÈ¹¼­" xfId="145"/>
    <cellStyle name="AÞ¸¶ [0]_Sheet1" xfId="146"/>
    <cellStyle name="ÄÞ¸¶_±³À°°èÈ¹¼­" xfId="147"/>
    <cellStyle name="AÞ¸¶_Sheet1" xfId="148"/>
    <cellStyle name="Ç¥ÁØ_¿ù°£¿ä¾àº¸°í" xfId="149"/>
    <cellStyle name="Calc Currency (0)" xfId="21"/>
    <cellStyle name="Calc Currency (0) 2" xfId="150"/>
    <cellStyle name="category" xfId="151"/>
    <cellStyle name="Column Heading" xfId="152"/>
    <cellStyle name="Comma [0]_ SG&amp;A Bridge " xfId="22"/>
    <cellStyle name="comma zerodec" xfId="153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DATE" xfId="154"/>
    <cellStyle name="Dollar (zero dec)" xfId="155"/>
    <cellStyle name="Entered" xfId="28"/>
    <cellStyle name="Grey" xfId="29"/>
    <cellStyle name="HEADER" xfId="156"/>
    <cellStyle name="Header1" xfId="30"/>
    <cellStyle name="Header2" xfId="31"/>
    <cellStyle name="Input [yellow]" xfId="32"/>
    <cellStyle name="Milliers [0]_Arabian Spec" xfId="157"/>
    <cellStyle name="Milliers_Arabian Spec" xfId="158"/>
    <cellStyle name="Model" xfId="159"/>
    <cellStyle name="Mon?aire [0]_Arabian Spec" xfId="160"/>
    <cellStyle name="Mon?aire_Arabian Spec" xfId="161"/>
    <cellStyle name="Normal - Style1" xfId="33"/>
    <cellStyle name="Normal - Style1 2" xfId="162"/>
    <cellStyle name="Normal_ SG&amp;A Bridge " xfId="34"/>
    <cellStyle name="Percent [2]" xfId="35"/>
    <cellStyle name="RevList" xfId="36"/>
    <cellStyle name="subhead" xfId="163"/>
    <cellStyle name="Subtotal" xfId="37"/>
    <cellStyle name="강조색1" xfId="38" builtinId="29" customBuiltin="1"/>
    <cellStyle name="강조색1 2" xfId="110"/>
    <cellStyle name="강조색2" xfId="39" builtinId="33" customBuiltin="1"/>
    <cellStyle name="강조색2 2" xfId="111"/>
    <cellStyle name="강조색3" xfId="40" builtinId="37" customBuiltin="1"/>
    <cellStyle name="강조색3 2" xfId="112"/>
    <cellStyle name="강조색4" xfId="41" builtinId="41" customBuiltin="1"/>
    <cellStyle name="강조색4 2" xfId="113"/>
    <cellStyle name="강조색5" xfId="42" builtinId="45" customBuiltin="1"/>
    <cellStyle name="강조색5 2" xfId="114"/>
    <cellStyle name="강조색6" xfId="43" builtinId="49" customBuiltin="1"/>
    <cellStyle name="강조색6 2" xfId="115"/>
    <cellStyle name="경고문" xfId="44" builtinId="11" customBuiltin="1"/>
    <cellStyle name="경고문 2" xfId="116"/>
    <cellStyle name="계산" xfId="45" builtinId="22" customBuiltin="1"/>
    <cellStyle name="계산 2" xfId="117"/>
    <cellStyle name="고정소숫점" xfId="46"/>
    <cellStyle name="고정출력1" xfId="47"/>
    <cellStyle name="고정출력2" xfId="48"/>
    <cellStyle name="나쁨" xfId="49" builtinId="27" customBuiltin="1"/>
    <cellStyle name="나쁨 2" xfId="118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메모 2" xfId="119"/>
    <cellStyle name="메모 2 2" xfId="164"/>
    <cellStyle name="믅됞 [0.00]_laroux" xfId="56"/>
    <cellStyle name="믅됞_laroux" xfId="57"/>
    <cellStyle name="백분율 2" xfId="58"/>
    <cellStyle name="백분율 2 2" xfId="136"/>
    <cellStyle name="백분율 2 3" xfId="165"/>
    <cellStyle name="백분율 3" xfId="166"/>
    <cellStyle name="백분율 3 2" xfId="140"/>
    <cellStyle name="백분율 4" xfId="59"/>
    <cellStyle name="보통" xfId="60" builtinId="28" customBuiltin="1"/>
    <cellStyle name="보통 2" xfId="120"/>
    <cellStyle name="뷭?_빟랹둴봃섟 " xfId="61"/>
    <cellStyle name="설명 텍스트" xfId="62" builtinId="53" customBuiltin="1"/>
    <cellStyle name="설명 텍스트 2" xfId="121"/>
    <cellStyle name="셀 확인" xfId="63" builtinId="23" customBuiltin="1"/>
    <cellStyle name="셀 확인 2" xfId="122"/>
    <cellStyle name="숫자(R)" xfId="64"/>
    <cellStyle name="쉼표 [0]" xfId="65" builtinId="6"/>
    <cellStyle name="쉼표 [0] 2" xfId="66"/>
    <cellStyle name="쉼표 [0] 2 2" xfId="167"/>
    <cellStyle name="쉼표 [0] 2 2 2" xfId="168"/>
    <cellStyle name="쉼표 [0] 2 2 3" xfId="169"/>
    <cellStyle name="쉼표 [0] 2 2 4" xfId="139"/>
    <cellStyle name="쉼표 [0] 2 3" xfId="178"/>
    <cellStyle name="쉼표 [0] 3" xfId="67"/>
    <cellStyle name="쉼표 [0] 3 2" xfId="170"/>
    <cellStyle name="쉼표 [0] 4" xfId="68"/>
    <cellStyle name="쉼표 [0] 4 2" xfId="125"/>
    <cellStyle name="쉼표 [0] 4 2 2" xfId="172"/>
    <cellStyle name="쉼표 [0] 4 3" xfId="90"/>
    <cellStyle name="쉼표 [0] 4 3 2" xfId="173"/>
    <cellStyle name="쉼표 [0] 4 4" xfId="171"/>
    <cellStyle name="쉼표 [0] 5" xfId="123"/>
    <cellStyle name="쉼표 [0] 5 2" xfId="174"/>
    <cellStyle name="쉼표 [0] 6" xfId="175"/>
    <cellStyle name="쉼표 [0] 7" xfId="176"/>
    <cellStyle name="스타일 1" xfId="177"/>
    <cellStyle name="연결된 셀" xfId="69" builtinId="24" customBuiltin="1"/>
    <cellStyle name="연결된 셀 2" xfId="126"/>
    <cellStyle name="요약" xfId="70" builtinId="25" customBuiltin="1"/>
    <cellStyle name="요약 2" xfId="127"/>
    <cellStyle name="입력" xfId="71" builtinId="20" customBuiltin="1"/>
    <cellStyle name="입력 2" xfId="128"/>
    <cellStyle name="자리수" xfId="72"/>
    <cellStyle name="자리수0" xfId="73"/>
    <cellStyle name="제목" xfId="74" builtinId="15" customBuiltin="1"/>
    <cellStyle name="제목 1" xfId="75" builtinId="16" customBuiltin="1"/>
    <cellStyle name="제목 1 2" xfId="130"/>
    <cellStyle name="제목 2" xfId="76" builtinId="17" customBuiltin="1"/>
    <cellStyle name="제목 2 2" xfId="131"/>
    <cellStyle name="제목 3" xfId="77" builtinId="18" customBuiltin="1"/>
    <cellStyle name="제목 3 2" xfId="132"/>
    <cellStyle name="제목 4" xfId="78" builtinId="19" customBuiltin="1"/>
    <cellStyle name="제목 4 2" xfId="133"/>
    <cellStyle name="제목 5" xfId="129"/>
    <cellStyle name="제목1" xfId="79"/>
    <cellStyle name="제목2" xfId="80"/>
    <cellStyle name="좋음" xfId="81" builtinId="26" customBuiltin="1"/>
    <cellStyle name="좋음 2" xfId="134"/>
    <cellStyle name="지정되지 않음" xfId="179"/>
    <cellStyle name="출력" xfId="82" builtinId="21" customBuiltin="1"/>
    <cellStyle name="출력 2" xfId="135"/>
    <cellStyle name="콤마 [0]" xfId="180"/>
    <cellStyle name="콤마 [0]_2001법예" xfId="83"/>
    <cellStyle name="콤마_  종  합  " xfId="181"/>
    <cellStyle name="표준" xfId="0" builtinId="0"/>
    <cellStyle name="표준 10" xfId="182"/>
    <cellStyle name="표준 10 2" xfId="183"/>
    <cellStyle name="표준 11" xfId="184"/>
    <cellStyle name="표준 11 2" xfId="185"/>
    <cellStyle name="표준 12" xfId="186"/>
    <cellStyle name="표준 12 2" xfId="187"/>
    <cellStyle name="표준 13" xfId="188"/>
    <cellStyle name="표준 13 2" xfId="189"/>
    <cellStyle name="표준 14" xfId="190"/>
    <cellStyle name="표준 15" xfId="191"/>
    <cellStyle name="표준 16" xfId="192"/>
    <cellStyle name="표준 17" xfId="193"/>
    <cellStyle name="표준 2" xfId="84"/>
    <cellStyle name="표준 2 2" xfId="194"/>
    <cellStyle name="표준 2 2 2" xfId="85"/>
    <cellStyle name="표준 2 3" xfId="86"/>
    <cellStyle name="표준 2 4" xfId="195"/>
    <cellStyle name="표준 2 5" xfId="196"/>
    <cellStyle name="표준 2 6" xfId="197"/>
    <cellStyle name="표준 25" xfId="198"/>
    <cellStyle name="표준 26" xfId="199"/>
    <cellStyle name="표준 27" xfId="200"/>
    <cellStyle name="표준 28" xfId="201"/>
    <cellStyle name="표준 3" xfId="87"/>
    <cellStyle name="표준 3 2" xfId="203"/>
    <cellStyle name="표준 3 3" xfId="204"/>
    <cellStyle name="표준 3 4" xfId="205"/>
    <cellStyle name="표준 3 5" xfId="202"/>
    <cellStyle name="표준 4" xfId="88"/>
    <cellStyle name="표준 4 2" xfId="207"/>
    <cellStyle name="표준 4 3" xfId="206"/>
    <cellStyle name="표준 5" xfId="91"/>
    <cellStyle name="표준 5 2" xfId="209"/>
    <cellStyle name="표준 5 3" xfId="210"/>
    <cellStyle name="표준 5 4" xfId="208"/>
    <cellStyle name="표준 6" xfId="124"/>
    <cellStyle name="표준 6 2" xfId="212"/>
    <cellStyle name="표준 6 3" xfId="211"/>
    <cellStyle name="표준 7" xfId="213"/>
    <cellStyle name="표준 7 2" xfId="214"/>
    <cellStyle name="표준 8" xfId="215"/>
    <cellStyle name="표준 8 2" xfId="216"/>
    <cellStyle name="표준 9" xfId="217"/>
    <cellStyle name="표준_12법인예산(임시자료)" xfId="89"/>
    <cellStyle name="標準_Akia(F）-8" xfId="2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ANHWP~1/temp/&#54617;&#44368;&#49324;&#54637;/&#48177;&#50629;/&#54617;&#44368;/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G30"/>
  <sheetViews>
    <sheetView view="pageBreakPreview" topLeftCell="A10" zoomScaleNormal="100" workbookViewId="0">
      <selection activeCell="E21" sqref="E21"/>
    </sheetView>
  </sheetViews>
  <sheetFormatPr defaultColWidth="9" defaultRowHeight="22.2"/>
  <cols>
    <col min="1" max="7" width="10.7265625" style="3" customWidth="1"/>
    <col min="8" max="16384" width="9" style="3"/>
  </cols>
  <sheetData>
    <row r="1" spans="1:7">
      <c r="A1" s="201" t="s">
        <v>50</v>
      </c>
      <c r="B1" s="1"/>
      <c r="C1" s="1"/>
      <c r="D1" s="1"/>
      <c r="E1" s="1"/>
      <c r="F1" s="1"/>
      <c r="G1" s="2"/>
    </row>
    <row r="2" spans="1:7">
      <c r="A2" s="4"/>
      <c r="B2" s="5"/>
      <c r="C2" s="5"/>
      <c r="D2" s="5"/>
      <c r="E2" s="5"/>
      <c r="F2" s="5"/>
      <c r="G2" s="6"/>
    </row>
    <row r="3" spans="1:7">
      <c r="A3" s="4"/>
      <c r="B3" s="5"/>
      <c r="C3" s="5"/>
      <c r="D3" s="5"/>
      <c r="E3" s="5"/>
      <c r="F3" s="5"/>
      <c r="G3" s="6"/>
    </row>
    <row r="4" spans="1:7">
      <c r="A4" s="4"/>
      <c r="B4" s="5"/>
      <c r="C4" s="5"/>
      <c r="D4" s="5"/>
      <c r="E4" s="5"/>
      <c r="F4" s="5"/>
      <c r="G4" s="6"/>
    </row>
    <row r="5" spans="1:7">
      <c r="A5" s="4"/>
      <c r="B5" s="5"/>
      <c r="C5" s="5"/>
      <c r="D5" s="5"/>
      <c r="E5" s="5"/>
      <c r="F5" s="5"/>
      <c r="G5" s="6"/>
    </row>
    <row r="6" spans="1:7">
      <c r="A6" s="264" t="s">
        <v>203</v>
      </c>
      <c r="B6" s="265"/>
      <c r="C6" s="265"/>
      <c r="D6" s="265"/>
      <c r="E6" s="265"/>
      <c r="F6" s="265"/>
      <c r="G6" s="266"/>
    </row>
    <row r="7" spans="1:7">
      <c r="A7" s="7"/>
      <c r="B7" s="8"/>
      <c r="C7" s="8"/>
      <c r="D7" s="8"/>
      <c r="E7" s="8"/>
      <c r="F7" s="8"/>
      <c r="G7" s="9"/>
    </row>
    <row r="8" spans="1:7">
      <c r="A8" s="264" t="s">
        <v>209</v>
      </c>
      <c r="B8" s="265"/>
      <c r="C8" s="265"/>
      <c r="D8" s="265"/>
      <c r="E8" s="265"/>
      <c r="F8" s="265"/>
      <c r="G8" s="266"/>
    </row>
    <row r="9" spans="1:7">
      <c r="A9" s="4"/>
      <c r="B9" s="5"/>
      <c r="C9" s="5"/>
      <c r="D9" s="5"/>
      <c r="E9" s="5"/>
      <c r="F9" s="5"/>
      <c r="G9" s="6"/>
    </row>
    <row r="10" spans="1:7">
      <c r="A10" s="4"/>
      <c r="B10" s="5"/>
      <c r="C10" s="5"/>
      <c r="D10" s="5"/>
      <c r="E10" s="5"/>
      <c r="F10" s="5"/>
      <c r="G10" s="6"/>
    </row>
    <row r="11" spans="1:7">
      <c r="A11" s="4"/>
      <c r="B11" s="5"/>
      <c r="C11" s="5"/>
      <c r="D11" s="5"/>
      <c r="E11" s="5"/>
      <c r="F11" s="5"/>
      <c r="G11" s="6"/>
    </row>
    <row r="12" spans="1:7">
      <c r="A12" s="4"/>
      <c r="B12" s="5"/>
      <c r="C12" s="5"/>
      <c r="D12" s="5"/>
      <c r="E12" s="5"/>
      <c r="F12" s="5"/>
      <c r="G12" s="6"/>
    </row>
    <row r="13" spans="1:7">
      <c r="A13" s="4"/>
      <c r="B13" s="5"/>
      <c r="C13" s="5"/>
      <c r="D13" s="5"/>
      <c r="E13" s="5"/>
      <c r="F13" s="5"/>
      <c r="G13" s="6"/>
    </row>
    <row r="14" spans="1:7">
      <c r="A14" s="4"/>
      <c r="B14" s="5"/>
      <c r="C14" s="5"/>
      <c r="D14" s="5"/>
      <c r="E14" s="5"/>
      <c r="F14" s="5"/>
      <c r="G14" s="6"/>
    </row>
    <row r="15" spans="1:7">
      <c r="A15" s="4"/>
      <c r="B15" s="5"/>
      <c r="C15" s="5"/>
      <c r="D15" s="5"/>
      <c r="E15" s="5"/>
      <c r="F15" s="5"/>
      <c r="G15" s="6"/>
    </row>
    <row r="16" spans="1:7">
      <c r="A16" s="4"/>
      <c r="B16" s="5"/>
      <c r="C16" s="5"/>
      <c r="D16" s="5"/>
      <c r="E16" s="5"/>
      <c r="F16" s="5"/>
      <c r="G16" s="6"/>
    </row>
    <row r="17" spans="1:7">
      <c r="A17" s="4"/>
      <c r="B17" s="5"/>
      <c r="C17" s="5"/>
      <c r="D17" s="5"/>
      <c r="E17" s="5"/>
      <c r="F17" s="5"/>
      <c r="G17" s="6"/>
    </row>
    <row r="18" spans="1:7">
      <c r="A18" s="4"/>
      <c r="B18" s="5"/>
      <c r="C18" s="267" t="s">
        <v>210</v>
      </c>
      <c r="D18" s="267"/>
      <c r="E18" s="267"/>
      <c r="F18" s="5"/>
      <c r="G18" s="6"/>
    </row>
    <row r="19" spans="1:7">
      <c r="A19" s="4"/>
      <c r="B19" s="5"/>
      <c r="C19" s="5"/>
      <c r="D19" s="5"/>
      <c r="E19" s="5"/>
      <c r="F19" s="5"/>
      <c r="G19" s="6"/>
    </row>
    <row r="20" spans="1:7">
      <c r="A20" s="4"/>
      <c r="B20" s="5"/>
      <c r="C20" s="5"/>
      <c r="D20" s="5"/>
      <c r="E20" s="5"/>
      <c r="F20" s="5"/>
      <c r="G20" s="6"/>
    </row>
    <row r="21" spans="1:7">
      <c r="A21" s="4"/>
      <c r="B21" s="5"/>
      <c r="C21" s="5"/>
      <c r="D21" s="5"/>
      <c r="E21" s="5"/>
      <c r="F21" s="5"/>
      <c r="G21" s="6"/>
    </row>
    <row r="22" spans="1:7">
      <c r="A22" s="4"/>
      <c r="B22" s="5"/>
      <c r="C22" s="5"/>
      <c r="D22" s="5"/>
      <c r="E22" s="5"/>
      <c r="F22" s="5"/>
      <c r="G22" s="6"/>
    </row>
    <row r="23" spans="1:7">
      <c r="A23" s="4"/>
      <c r="B23" s="5"/>
      <c r="C23" s="5"/>
      <c r="D23" s="5"/>
      <c r="E23" s="5"/>
      <c r="F23" s="5"/>
      <c r="G23" s="6"/>
    </row>
    <row r="24" spans="1:7">
      <c r="A24" s="4"/>
      <c r="B24" s="5"/>
      <c r="C24" s="5"/>
      <c r="D24" s="5"/>
      <c r="E24" s="5"/>
      <c r="F24" s="5"/>
      <c r="G24" s="6"/>
    </row>
    <row r="25" spans="1:7">
      <c r="A25" s="264" t="s">
        <v>211</v>
      </c>
      <c r="B25" s="265"/>
      <c r="C25" s="265"/>
      <c r="D25" s="265"/>
      <c r="E25" s="265"/>
      <c r="F25" s="265"/>
      <c r="G25" s="266"/>
    </row>
    <row r="26" spans="1:7">
      <c r="A26" s="4"/>
      <c r="B26" s="5"/>
      <c r="C26" s="5"/>
      <c r="D26" s="5"/>
      <c r="E26" s="5"/>
      <c r="F26" s="5"/>
      <c r="G26" s="6"/>
    </row>
    <row r="27" spans="1:7">
      <c r="A27" s="4"/>
      <c r="B27" s="5"/>
      <c r="C27" s="5"/>
      <c r="D27" s="5"/>
      <c r="E27" s="5"/>
      <c r="F27" s="5"/>
      <c r="G27" s="6"/>
    </row>
    <row r="28" spans="1:7">
      <c r="A28" s="4"/>
      <c r="B28" s="5"/>
      <c r="C28" s="5"/>
      <c r="D28" s="5"/>
      <c r="E28" s="5"/>
      <c r="F28" s="5"/>
      <c r="G28" s="6"/>
    </row>
    <row r="29" spans="1:7">
      <c r="A29" s="4"/>
      <c r="B29" s="5"/>
      <c r="C29" s="5"/>
      <c r="D29" s="5"/>
      <c r="E29" s="5"/>
      <c r="F29" s="5"/>
      <c r="G29" s="6"/>
    </row>
    <row r="30" spans="1:7">
      <c r="A30" s="10"/>
      <c r="B30" s="11"/>
      <c r="C30" s="11"/>
      <c r="D30" s="11"/>
      <c r="E30" s="11"/>
      <c r="F30" s="11"/>
      <c r="G30" s="12"/>
    </row>
  </sheetData>
  <mergeCells count="4">
    <mergeCell ref="A6:G6"/>
    <mergeCell ref="A8:G8"/>
    <mergeCell ref="A25:G25"/>
    <mergeCell ref="C18:E18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Normal="100" zoomScaleSheetLayoutView="100" workbookViewId="0">
      <selection activeCell="D19" sqref="D19"/>
    </sheetView>
  </sheetViews>
  <sheetFormatPr defaultColWidth="23.36328125" defaultRowHeight="20.100000000000001" customHeight="1"/>
  <cols>
    <col min="1" max="9" width="17.08984375" style="52" customWidth="1"/>
    <col min="10" max="16384" width="23.36328125" style="52"/>
  </cols>
  <sheetData>
    <row r="1" spans="1:5" ht="20.100000000000001" customHeight="1">
      <c r="A1" s="201" t="s">
        <v>48</v>
      </c>
    </row>
    <row r="3" spans="1:5" ht="41.25" customHeight="1">
      <c r="A3" s="268" t="s">
        <v>330</v>
      </c>
      <c r="B3" s="268"/>
      <c r="C3" s="268"/>
      <c r="D3" s="268"/>
      <c r="E3" s="268"/>
    </row>
    <row r="5" spans="1:5" ht="20.100000000000001" customHeight="1">
      <c r="A5" s="53"/>
    </row>
    <row r="6" spans="1:5" ht="20.100000000000001" customHeight="1">
      <c r="A6" s="54"/>
    </row>
    <row r="7" spans="1:5" ht="20.100000000000001" customHeight="1">
      <c r="A7" s="54"/>
    </row>
    <row r="8" spans="1:5" ht="20.100000000000001" customHeight="1">
      <c r="A8" s="54"/>
    </row>
    <row r="9" spans="1:5" ht="20.100000000000001" customHeight="1">
      <c r="A9" s="54"/>
    </row>
    <row r="10" spans="1:5" ht="24.9" customHeight="1">
      <c r="A10" s="55" t="s">
        <v>337</v>
      </c>
    </row>
    <row r="11" spans="1:5" ht="24.9" customHeight="1">
      <c r="A11" s="54"/>
    </row>
    <row r="12" spans="1:5" ht="24.9" customHeight="1">
      <c r="A12" s="55" t="s">
        <v>331</v>
      </c>
    </row>
    <row r="13" spans="1:5" ht="24.9" customHeight="1">
      <c r="A13" s="54"/>
    </row>
    <row r="14" spans="1:5" ht="24.9" customHeight="1">
      <c r="A14" s="55" t="s">
        <v>332</v>
      </c>
    </row>
    <row r="15" spans="1:5" ht="24.9" customHeight="1">
      <c r="A15" s="54"/>
    </row>
    <row r="16" spans="1:5" ht="24.9" customHeight="1">
      <c r="A16" s="55" t="s">
        <v>333</v>
      </c>
    </row>
    <row r="17" spans="1:5" ht="20.100000000000001" customHeight="1">
      <c r="A17" s="54"/>
    </row>
    <row r="18" spans="1:5" ht="20.100000000000001" customHeight="1">
      <c r="A18" s="54"/>
    </row>
    <row r="19" spans="1:5" ht="20.100000000000001" customHeight="1">
      <c r="A19" s="54"/>
    </row>
    <row r="20" spans="1:5" ht="20.100000000000001" customHeight="1">
      <c r="A20" s="54"/>
    </row>
    <row r="21" spans="1:5" ht="20.100000000000001" customHeight="1">
      <c r="A21" s="269" t="s">
        <v>49</v>
      </c>
      <c r="B21" s="269"/>
      <c r="C21" s="269"/>
      <c r="D21" s="269"/>
      <c r="E21" s="269"/>
    </row>
    <row r="22" spans="1:5" ht="20.100000000000001" customHeight="1">
      <c r="A22" s="54"/>
    </row>
    <row r="23" spans="1:5" ht="20.100000000000001" customHeight="1">
      <c r="A23" s="54"/>
    </row>
    <row r="24" spans="1:5" ht="24.9" customHeight="1">
      <c r="A24" s="56" t="s">
        <v>336</v>
      </c>
    </row>
    <row r="25" spans="1:5" ht="24.9" customHeight="1">
      <c r="A25" s="56" t="s">
        <v>334</v>
      </c>
    </row>
    <row r="26" spans="1:5" ht="24.9" customHeight="1">
      <c r="A26" s="56" t="s">
        <v>335</v>
      </c>
    </row>
  </sheetData>
  <mergeCells count="2">
    <mergeCell ref="A3:E3"/>
    <mergeCell ref="A21:E21"/>
  </mergeCells>
  <phoneticPr fontId="10" type="noConversion"/>
  <printOptions horizontalCentered="1"/>
  <pageMargins left="0.51181102362204722" right="0.59055118110236227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9"/>
  <sheetViews>
    <sheetView view="pageBreakPreview" zoomScale="80" zoomScaleNormal="100" zoomScaleSheetLayoutView="80" workbookViewId="0">
      <selection activeCell="I17" sqref="I17"/>
    </sheetView>
  </sheetViews>
  <sheetFormatPr defaultRowHeight="15.6"/>
  <cols>
    <col min="1" max="1" width="1.90625" customWidth="1"/>
    <col min="2" max="2" width="4.453125" customWidth="1"/>
    <col min="3" max="6" width="13.453125" customWidth="1"/>
    <col min="7" max="7" width="16.08984375" customWidth="1"/>
    <col min="8" max="10" width="13.453125" customWidth="1"/>
    <col min="11" max="11" width="2.453125" customWidth="1"/>
    <col min="12" max="12" width="14.453125" customWidth="1"/>
    <col min="13" max="13" width="20.6328125" customWidth="1"/>
    <col min="14" max="14" width="11" customWidth="1"/>
    <col min="15" max="15" width="12.1796875" customWidth="1"/>
    <col min="16" max="16" width="13.36328125" customWidth="1"/>
    <col min="17" max="17" width="13.453125" customWidth="1"/>
    <col min="18" max="18" width="10.26953125" customWidth="1"/>
    <col min="19" max="19" width="14.453125" customWidth="1"/>
    <col min="20" max="20" width="11" customWidth="1"/>
    <col min="21" max="21" width="11.453125" customWidth="1"/>
    <col min="22" max="22" width="11.6328125" bestFit="1" customWidth="1"/>
    <col min="23" max="23" width="13.81640625" bestFit="1" customWidth="1"/>
  </cols>
  <sheetData>
    <row r="1" spans="2:21" ht="17.25" customHeight="1">
      <c r="C1" s="201" t="s">
        <v>161</v>
      </c>
    </row>
    <row r="2" spans="2:21" ht="29.25" customHeight="1">
      <c r="C2" s="270" t="s">
        <v>204</v>
      </c>
      <c r="D2" s="270"/>
      <c r="E2" s="270"/>
      <c r="F2" s="270"/>
      <c r="G2" s="270"/>
      <c r="H2" s="270"/>
      <c r="I2" s="270"/>
      <c r="J2" s="270"/>
    </row>
    <row r="3" spans="2:21" ht="12" customHeight="1">
      <c r="C3" s="13"/>
      <c r="D3" s="13"/>
      <c r="E3" s="13"/>
      <c r="F3" s="13"/>
      <c r="G3" s="13"/>
      <c r="H3" s="13"/>
      <c r="I3" s="13"/>
      <c r="J3" s="13"/>
    </row>
    <row r="4" spans="2:21" ht="23.25" customHeight="1">
      <c r="C4" s="191" t="s">
        <v>44</v>
      </c>
      <c r="D4" s="284" t="s">
        <v>212</v>
      </c>
      <c r="E4" s="285"/>
      <c r="J4" s="17" t="s">
        <v>46</v>
      </c>
    </row>
    <row r="5" spans="2:21" ht="24" customHeight="1">
      <c r="B5" s="289" t="s">
        <v>8</v>
      </c>
      <c r="C5" s="290"/>
      <c r="D5" s="290"/>
      <c r="E5" s="290"/>
      <c r="F5" s="291"/>
      <c r="G5" s="271" t="s">
        <v>9</v>
      </c>
      <c r="H5" s="272"/>
      <c r="I5" s="272"/>
      <c r="J5" s="273"/>
    </row>
    <row r="6" spans="2:21" ht="14.25" customHeight="1">
      <c r="B6" s="292" t="s">
        <v>171</v>
      </c>
      <c r="C6" s="293"/>
      <c r="D6" s="19" t="s">
        <v>51</v>
      </c>
      <c r="E6" s="19" t="s">
        <v>52</v>
      </c>
      <c r="F6" s="20" t="s">
        <v>14</v>
      </c>
      <c r="G6" s="21" t="s">
        <v>16</v>
      </c>
      <c r="H6" s="19" t="s">
        <v>51</v>
      </c>
      <c r="I6" s="19" t="s">
        <v>52</v>
      </c>
      <c r="J6" s="22" t="s">
        <v>14</v>
      </c>
    </row>
    <row r="7" spans="2:21">
      <c r="B7" s="294"/>
      <c r="C7" s="295"/>
      <c r="D7" s="23" t="s">
        <v>12</v>
      </c>
      <c r="E7" s="23" t="s">
        <v>11</v>
      </c>
      <c r="F7" s="24" t="s">
        <v>15</v>
      </c>
      <c r="G7" s="25" t="s">
        <v>10</v>
      </c>
      <c r="H7" s="23" t="s">
        <v>12</v>
      </c>
      <c r="I7" s="23" t="s">
        <v>11</v>
      </c>
      <c r="J7" s="26" t="s">
        <v>15</v>
      </c>
    </row>
    <row r="8" spans="2:21" ht="16.2" thickBot="1">
      <c r="B8" s="296"/>
      <c r="C8" s="297"/>
      <c r="D8" s="27"/>
      <c r="E8" s="28" t="s">
        <v>13</v>
      </c>
      <c r="F8" s="29"/>
      <c r="G8" s="30"/>
      <c r="H8" s="27"/>
      <c r="I8" s="28" t="s">
        <v>13</v>
      </c>
      <c r="J8" s="31"/>
    </row>
    <row r="9" spans="2:21" ht="30" customHeight="1" thickTop="1">
      <c r="B9" s="303" t="s">
        <v>17</v>
      </c>
      <c r="C9" s="304"/>
      <c r="D9" s="120">
        <v>4945142321</v>
      </c>
      <c r="E9" s="120">
        <v>4907185000</v>
      </c>
      <c r="F9" s="121">
        <f t="shared" ref="F9:F13" si="0">D9-E9</f>
        <v>37957321</v>
      </c>
      <c r="G9" s="14" t="s">
        <v>18</v>
      </c>
      <c r="H9" s="120">
        <v>47599200</v>
      </c>
      <c r="I9" s="120">
        <v>49043000</v>
      </c>
      <c r="J9" s="125">
        <f>H9-I9</f>
        <v>-1443800</v>
      </c>
    </row>
    <row r="10" spans="2:21" ht="30" customHeight="1">
      <c r="B10" s="278" t="s">
        <v>19</v>
      </c>
      <c r="C10" s="279"/>
      <c r="D10" s="122"/>
      <c r="E10" s="122"/>
      <c r="F10" s="123">
        <f t="shared" si="0"/>
        <v>0</v>
      </c>
      <c r="G10" s="15" t="s">
        <v>20</v>
      </c>
      <c r="H10" s="122">
        <v>4986460176</v>
      </c>
      <c r="I10" s="122">
        <v>5068309000</v>
      </c>
      <c r="J10" s="126">
        <f>H10-I10</f>
        <v>-81848824</v>
      </c>
    </row>
    <row r="11" spans="2:21" ht="30" customHeight="1">
      <c r="B11" s="278" t="s">
        <v>0</v>
      </c>
      <c r="C11" s="279"/>
      <c r="D11" s="122"/>
      <c r="E11" s="122"/>
      <c r="F11" s="123">
        <f t="shared" si="0"/>
        <v>0</v>
      </c>
      <c r="G11" s="15" t="s">
        <v>21</v>
      </c>
      <c r="H11" s="122">
        <v>1831849568</v>
      </c>
      <c r="I11" s="122">
        <v>1871844000</v>
      </c>
      <c r="J11" s="126">
        <f>H11-I11</f>
        <v>-39994432</v>
      </c>
    </row>
    <row r="12" spans="2:21" ht="30" customHeight="1" thickBot="1">
      <c r="B12" s="278" t="s">
        <v>22</v>
      </c>
      <c r="C12" s="279"/>
      <c r="D12" s="122">
        <v>463834218</v>
      </c>
      <c r="E12" s="122">
        <v>75826000</v>
      </c>
      <c r="F12" s="123">
        <f t="shared" si="0"/>
        <v>388008218</v>
      </c>
      <c r="G12" s="15" t="s">
        <v>23</v>
      </c>
      <c r="H12" s="122">
        <v>888126450</v>
      </c>
      <c r="I12" s="122">
        <v>1994972000</v>
      </c>
      <c r="J12" s="126">
        <f>H12-I12</f>
        <v>-1106845550</v>
      </c>
      <c r="L12" s="283" t="s">
        <v>45</v>
      </c>
      <c r="M12" s="283"/>
      <c r="N12" s="283"/>
      <c r="O12" s="283"/>
      <c r="U12" s="40" t="s">
        <v>53</v>
      </c>
    </row>
    <row r="13" spans="2:21" ht="30" customHeight="1" thickTop="1">
      <c r="B13" s="278" t="s">
        <v>24</v>
      </c>
      <c r="C13" s="279"/>
      <c r="D13" s="122"/>
      <c r="E13" s="122"/>
      <c r="F13" s="123">
        <f t="shared" si="0"/>
        <v>0</v>
      </c>
      <c r="G13" s="15" t="s">
        <v>25</v>
      </c>
      <c r="H13" s="122">
        <v>115015759</v>
      </c>
      <c r="I13" s="122">
        <v>34143000</v>
      </c>
      <c r="J13" s="126">
        <f>H13-I13</f>
        <v>80872759</v>
      </c>
      <c r="L13" s="33" t="s">
        <v>7</v>
      </c>
      <c r="M13" s="34" t="s">
        <v>158</v>
      </c>
      <c r="N13" s="280" t="s">
        <v>159</v>
      </c>
      <c r="O13" s="281"/>
      <c r="P13" s="281"/>
      <c r="Q13" s="281"/>
      <c r="R13" s="281"/>
      <c r="S13" s="281"/>
      <c r="T13" s="281"/>
      <c r="U13" s="282"/>
    </row>
    <row r="14" spans="2:21" ht="30" customHeight="1">
      <c r="B14" s="300" t="s">
        <v>172</v>
      </c>
      <c r="C14" s="298" t="s">
        <v>176</v>
      </c>
      <c r="D14" s="274">
        <f>SUM(D16:D21)</f>
        <v>1685776801</v>
      </c>
      <c r="E14" s="274">
        <f t="shared" ref="E14:F14" si="1">SUM(E16:E21)</f>
        <v>1685777000</v>
      </c>
      <c r="F14" s="274">
        <f t="shared" si="1"/>
        <v>-199</v>
      </c>
      <c r="G14" s="51" t="s">
        <v>170</v>
      </c>
      <c r="H14" s="263">
        <f>SUM(H15:H21)</f>
        <v>22624810073</v>
      </c>
      <c r="I14" s="127">
        <f>SUM(I15:I21)</f>
        <v>22908807000</v>
      </c>
      <c r="J14" s="127">
        <f>SUM(J15:J21)</f>
        <v>-283996927</v>
      </c>
      <c r="L14" s="46" t="s">
        <v>41</v>
      </c>
      <c r="M14" s="47" t="s">
        <v>42</v>
      </c>
      <c r="N14" s="48" t="s">
        <v>38</v>
      </c>
      <c r="O14" s="49" t="s">
        <v>39</v>
      </c>
      <c r="P14" s="49" t="s">
        <v>40</v>
      </c>
      <c r="Q14" s="194" t="s">
        <v>177</v>
      </c>
      <c r="R14" s="49" t="s">
        <v>160</v>
      </c>
      <c r="S14" s="194" t="s">
        <v>178</v>
      </c>
      <c r="T14" s="50" t="s">
        <v>179</v>
      </c>
      <c r="U14" s="37" t="s">
        <v>2</v>
      </c>
    </row>
    <row r="15" spans="2:21" ht="30" customHeight="1">
      <c r="B15" s="301"/>
      <c r="C15" s="298"/>
      <c r="D15" s="275"/>
      <c r="E15" s="275"/>
      <c r="F15" s="275"/>
      <c r="G15" s="16" t="s">
        <v>37</v>
      </c>
      <c r="H15" s="262">
        <v>3408529476</v>
      </c>
      <c r="I15" s="128">
        <v>3421643000</v>
      </c>
      <c r="J15" s="129">
        <f t="shared" ref="J15:J27" si="2">H15-I15</f>
        <v>-13113524</v>
      </c>
      <c r="L15" s="221" t="s">
        <v>322</v>
      </c>
      <c r="M15" s="261">
        <v>2850870</v>
      </c>
      <c r="N15" s="238">
        <v>534646740</v>
      </c>
      <c r="O15" s="239">
        <v>4091690120</v>
      </c>
      <c r="P15" s="239">
        <v>2850870</v>
      </c>
      <c r="Q15" s="206"/>
      <c r="R15" s="206"/>
      <c r="S15" s="206"/>
      <c r="T15" s="206"/>
      <c r="U15" s="36">
        <f>SUM(N15:T15)</f>
        <v>4629187730</v>
      </c>
    </row>
    <row r="16" spans="2:21" ht="30" customHeight="1">
      <c r="B16" s="301"/>
      <c r="C16" s="299" t="s">
        <v>173</v>
      </c>
      <c r="D16" s="276">
        <v>1685776801</v>
      </c>
      <c r="E16" s="276">
        <v>1685777000</v>
      </c>
      <c r="F16" s="277">
        <f>D16-E16</f>
        <v>-199</v>
      </c>
      <c r="G16" s="16" t="s">
        <v>182</v>
      </c>
      <c r="H16" s="128">
        <v>18836442477</v>
      </c>
      <c r="I16" s="128">
        <v>19196630000</v>
      </c>
      <c r="J16" s="129">
        <f t="shared" si="2"/>
        <v>-360187523</v>
      </c>
      <c r="L16" s="221" t="s">
        <v>318</v>
      </c>
      <c r="M16" s="261">
        <v>2141420</v>
      </c>
      <c r="N16" s="240">
        <v>447988936</v>
      </c>
      <c r="O16" s="241">
        <v>3673069877</v>
      </c>
      <c r="P16" s="241">
        <v>2141420</v>
      </c>
      <c r="Q16" s="206"/>
      <c r="R16" s="206"/>
      <c r="S16" s="206"/>
      <c r="T16" s="206"/>
      <c r="U16" s="36">
        <f t="shared" ref="U16:U27" si="3">SUM(N16:T16)</f>
        <v>4123200233</v>
      </c>
    </row>
    <row r="17" spans="2:23" ht="46.8">
      <c r="B17" s="301"/>
      <c r="C17" s="299"/>
      <c r="D17" s="276"/>
      <c r="E17" s="276"/>
      <c r="F17" s="277"/>
      <c r="G17" s="16" t="s">
        <v>183</v>
      </c>
      <c r="H17" s="128">
        <v>24307520</v>
      </c>
      <c r="I17" s="128">
        <v>24308000</v>
      </c>
      <c r="J17" s="129">
        <f t="shared" si="2"/>
        <v>-480</v>
      </c>
      <c r="L17" s="221" t="s">
        <v>319</v>
      </c>
      <c r="M17" s="261">
        <v>1102420</v>
      </c>
      <c r="N17" s="242">
        <v>295866710</v>
      </c>
      <c r="O17" s="243">
        <v>880437870</v>
      </c>
      <c r="P17" s="243">
        <v>1102420</v>
      </c>
      <c r="Q17" s="206"/>
      <c r="R17" s="206"/>
      <c r="S17" s="206"/>
      <c r="T17" s="206"/>
      <c r="U17" s="36">
        <f t="shared" si="3"/>
        <v>1177407000</v>
      </c>
    </row>
    <row r="18" spans="2:23" ht="46.8">
      <c r="B18" s="301"/>
      <c r="C18" s="299" t="s">
        <v>174</v>
      </c>
      <c r="D18" s="276"/>
      <c r="E18" s="276"/>
      <c r="F18" s="277">
        <f t="shared" ref="F18" si="4">D18-E18</f>
        <v>0</v>
      </c>
      <c r="G18" s="16" t="s">
        <v>184</v>
      </c>
      <c r="H18" s="128">
        <v>355530600</v>
      </c>
      <c r="I18" s="128">
        <v>266226000</v>
      </c>
      <c r="J18" s="129">
        <f t="shared" si="2"/>
        <v>89304600</v>
      </c>
      <c r="L18" s="221" t="s">
        <v>323</v>
      </c>
      <c r="M18" s="261">
        <v>1699550</v>
      </c>
      <c r="N18" s="245">
        <v>384638610</v>
      </c>
      <c r="O18" s="244">
        <v>570885950</v>
      </c>
      <c r="P18" s="244">
        <v>1699550</v>
      </c>
      <c r="Q18" s="244">
        <v>253000000</v>
      </c>
      <c r="R18" s="206"/>
      <c r="S18" s="206"/>
      <c r="T18" s="206"/>
      <c r="U18" s="36">
        <f t="shared" si="3"/>
        <v>1210224110</v>
      </c>
    </row>
    <row r="19" spans="2:23" ht="30" customHeight="1">
      <c r="B19" s="301"/>
      <c r="C19" s="299"/>
      <c r="D19" s="276"/>
      <c r="E19" s="276"/>
      <c r="F19" s="277"/>
      <c r="G19" s="16" t="s">
        <v>185</v>
      </c>
      <c r="H19" s="189"/>
      <c r="I19" s="189"/>
      <c r="J19" s="129">
        <f t="shared" si="2"/>
        <v>0</v>
      </c>
      <c r="L19" s="221" t="s">
        <v>324</v>
      </c>
      <c r="M19" s="261">
        <v>1933770</v>
      </c>
      <c r="N19" s="246">
        <v>498037350</v>
      </c>
      <c r="O19" s="247">
        <v>1661349880</v>
      </c>
      <c r="P19" s="247">
        <v>1933770</v>
      </c>
      <c r="Q19" s="206"/>
      <c r="R19" s="206"/>
      <c r="S19" s="206"/>
      <c r="T19" s="206"/>
      <c r="U19" s="36">
        <f t="shared" si="3"/>
        <v>2161321000</v>
      </c>
    </row>
    <row r="20" spans="2:23" ht="50.4">
      <c r="B20" s="301"/>
      <c r="C20" s="307" t="s">
        <v>175</v>
      </c>
      <c r="D20" s="275"/>
      <c r="E20" s="275"/>
      <c r="F20" s="277">
        <f t="shared" ref="F20" si="5">D20-E20</f>
        <v>0</v>
      </c>
      <c r="G20" s="190" t="s">
        <v>186</v>
      </c>
      <c r="H20" s="128"/>
      <c r="I20" s="128"/>
      <c r="J20" s="129">
        <f t="shared" si="2"/>
        <v>0</v>
      </c>
      <c r="L20" s="221" t="s">
        <v>325</v>
      </c>
      <c r="M20" s="261">
        <v>344900</v>
      </c>
      <c r="N20" s="248">
        <v>211754710</v>
      </c>
      <c r="O20" s="249">
        <v>710170790</v>
      </c>
      <c r="P20" s="249">
        <v>344900</v>
      </c>
      <c r="Q20" s="249">
        <v>4273600</v>
      </c>
      <c r="R20" s="206"/>
      <c r="S20" s="206"/>
      <c r="T20" s="206"/>
      <c r="U20" s="36">
        <f t="shared" si="3"/>
        <v>926544000</v>
      </c>
    </row>
    <row r="21" spans="2:23" ht="30" customHeight="1">
      <c r="B21" s="302"/>
      <c r="C21" s="307"/>
      <c r="D21" s="286"/>
      <c r="E21" s="286"/>
      <c r="F21" s="277"/>
      <c r="G21" s="188" t="s">
        <v>169</v>
      </c>
      <c r="H21" s="187"/>
      <c r="I21" s="187"/>
      <c r="J21" s="129">
        <f t="shared" si="2"/>
        <v>0</v>
      </c>
      <c r="L21" s="221" t="s">
        <v>326</v>
      </c>
      <c r="M21" s="261">
        <v>10578830</v>
      </c>
      <c r="N21" s="250">
        <v>302251520</v>
      </c>
      <c r="O21" s="251">
        <v>1864840650</v>
      </c>
      <c r="P21" s="251">
        <v>10578830</v>
      </c>
      <c r="Q21" s="206"/>
      <c r="R21" s="206"/>
      <c r="S21" s="206"/>
      <c r="T21" s="206"/>
      <c r="U21" s="36">
        <f t="shared" si="3"/>
        <v>2177671000</v>
      </c>
    </row>
    <row r="22" spans="2:23" ht="30" customHeight="1">
      <c r="B22" s="278" t="s">
        <v>26</v>
      </c>
      <c r="C22" s="279"/>
      <c r="D22" s="68">
        <v>25884717000</v>
      </c>
      <c r="E22" s="122">
        <v>25859717000</v>
      </c>
      <c r="F22" s="123">
        <f>D22-E22</f>
        <v>25000000</v>
      </c>
      <c r="G22" s="15" t="s">
        <v>27</v>
      </c>
      <c r="H22" s="122">
        <v>550000000</v>
      </c>
      <c r="I22" s="122">
        <v>550000000</v>
      </c>
      <c r="J22" s="126">
        <f t="shared" si="2"/>
        <v>0</v>
      </c>
      <c r="L22" s="221" t="s">
        <v>320</v>
      </c>
      <c r="M22" s="261">
        <v>1004790</v>
      </c>
      <c r="N22" s="252">
        <v>263368230</v>
      </c>
      <c r="O22" s="253">
        <v>1872574980</v>
      </c>
      <c r="P22" s="253">
        <v>1004790</v>
      </c>
      <c r="Q22" s="206"/>
      <c r="R22" s="206"/>
      <c r="S22" s="206"/>
      <c r="T22" s="206"/>
      <c r="U22" s="36">
        <f t="shared" si="3"/>
        <v>2136948000</v>
      </c>
    </row>
    <row r="23" spans="2:23" ht="30" customHeight="1">
      <c r="B23" s="278" t="s">
        <v>28</v>
      </c>
      <c r="C23" s="279"/>
      <c r="D23" s="122"/>
      <c r="E23" s="122"/>
      <c r="F23" s="123">
        <f>D23-E23</f>
        <v>0</v>
      </c>
      <c r="G23" s="15" t="s">
        <v>29</v>
      </c>
      <c r="H23" s="122"/>
      <c r="I23" s="122"/>
      <c r="J23" s="126">
        <f t="shared" si="2"/>
        <v>0</v>
      </c>
      <c r="L23" s="221" t="s">
        <v>327</v>
      </c>
      <c r="M23" s="261">
        <v>876210</v>
      </c>
      <c r="N23" s="254">
        <v>141855310</v>
      </c>
      <c r="O23" s="255">
        <v>1183663480</v>
      </c>
      <c r="P23" s="255">
        <v>876210</v>
      </c>
      <c r="Q23" s="206"/>
      <c r="R23" s="206"/>
      <c r="S23" s="206"/>
      <c r="T23" s="206"/>
      <c r="U23" s="36">
        <f t="shared" si="3"/>
        <v>1326395000</v>
      </c>
    </row>
    <row r="24" spans="2:23" ht="30" customHeight="1">
      <c r="B24" s="278" t="s">
        <v>1</v>
      </c>
      <c r="C24" s="279"/>
      <c r="D24" s="122">
        <v>1795000</v>
      </c>
      <c r="E24" s="122">
        <v>4754000</v>
      </c>
      <c r="F24" s="123">
        <f>D24-E24</f>
        <v>-2959000</v>
      </c>
      <c r="G24" s="15" t="s">
        <v>30</v>
      </c>
      <c r="H24" s="122"/>
      <c r="I24" s="122"/>
      <c r="J24" s="126">
        <f t="shared" si="2"/>
        <v>0</v>
      </c>
      <c r="L24" s="221" t="s">
        <v>328</v>
      </c>
      <c r="M24" s="261">
        <v>1129420</v>
      </c>
      <c r="N24" s="256">
        <v>186078850</v>
      </c>
      <c r="O24" s="257">
        <v>1783598730</v>
      </c>
      <c r="P24" s="257">
        <v>1129420</v>
      </c>
      <c r="Q24" s="257">
        <v>98257000</v>
      </c>
      <c r="R24" s="206"/>
      <c r="S24" s="206"/>
      <c r="T24" s="206"/>
      <c r="U24" s="36">
        <f t="shared" si="3"/>
        <v>2069064000</v>
      </c>
    </row>
    <row r="25" spans="2:23" ht="30" customHeight="1">
      <c r="B25" s="278" t="s">
        <v>31</v>
      </c>
      <c r="C25" s="279"/>
      <c r="D25" s="73">
        <v>104209245</v>
      </c>
      <c r="E25" s="122">
        <v>85481000</v>
      </c>
      <c r="F25" s="123">
        <f>D25-E25</f>
        <v>18728245</v>
      </c>
      <c r="G25" s="15" t="s">
        <v>32</v>
      </c>
      <c r="H25" s="122"/>
      <c r="I25" s="122"/>
      <c r="J25" s="126">
        <f t="shared" si="2"/>
        <v>0</v>
      </c>
      <c r="L25" s="221" t="s">
        <v>329</v>
      </c>
      <c r="M25" s="261">
        <v>420860</v>
      </c>
      <c r="N25" s="258">
        <v>89497490</v>
      </c>
      <c r="O25" s="259">
        <v>346960650</v>
      </c>
      <c r="P25" s="259">
        <v>420860</v>
      </c>
      <c r="Q25" s="206"/>
      <c r="R25" s="206"/>
      <c r="S25" s="206"/>
      <c r="T25" s="206"/>
      <c r="U25" s="36">
        <f t="shared" si="3"/>
        <v>436879000</v>
      </c>
    </row>
    <row r="26" spans="2:23" ht="30" customHeight="1">
      <c r="B26" s="278" t="s">
        <v>33</v>
      </c>
      <c r="C26" s="279"/>
      <c r="D26" s="274">
        <v>600891843</v>
      </c>
      <c r="E26" s="274">
        <v>1209260000</v>
      </c>
      <c r="F26" s="287">
        <f>D26-E26</f>
        <v>-608368157</v>
      </c>
      <c r="G26" s="15" t="s">
        <v>34</v>
      </c>
      <c r="H26" s="122">
        <v>4647419</v>
      </c>
      <c r="I26" s="122">
        <v>6887000</v>
      </c>
      <c r="J26" s="126">
        <f t="shared" si="2"/>
        <v>-2239581</v>
      </c>
      <c r="L26" s="221" t="s">
        <v>321</v>
      </c>
      <c r="M26" s="261">
        <v>224480</v>
      </c>
      <c r="N26" s="260">
        <v>52545020</v>
      </c>
      <c r="O26" s="261">
        <v>197199500</v>
      </c>
      <c r="P26" s="261">
        <v>224480</v>
      </c>
      <c r="Q26" s="206"/>
      <c r="R26" s="206"/>
      <c r="S26" s="206"/>
      <c r="T26" s="206"/>
      <c r="U26" s="36">
        <f t="shared" si="3"/>
        <v>249969000</v>
      </c>
      <c r="V26" s="228"/>
      <c r="W26" s="228"/>
    </row>
    <row r="27" spans="2:23" ht="30" customHeight="1">
      <c r="B27" s="278"/>
      <c r="C27" s="279"/>
      <c r="D27" s="286"/>
      <c r="E27" s="286"/>
      <c r="F27" s="288"/>
      <c r="G27" s="15" t="s">
        <v>35</v>
      </c>
      <c r="H27" s="122"/>
      <c r="I27" s="122">
        <v>1343995000</v>
      </c>
      <c r="J27" s="126">
        <f t="shared" si="2"/>
        <v>-1343995000</v>
      </c>
      <c r="L27" s="45"/>
      <c r="M27" s="130"/>
      <c r="N27" s="35"/>
      <c r="O27" s="32"/>
      <c r="P27" s="32"/>
      <c r="Q27" s="32"/>
      <c r="R27" s="32"/>
      <c r="S27" s="32"/>
      <c r="T27" s="32"/>
      <c r="U27" s="36">
        <f t="shared" si="3"/>
        <v>0</v>
      </c>
    </row>
    <row r="28" spans="2:23" ht="30" customHeight="1" thickBot="1">
      <c r="B28" s="305" t="s">
        <v>36</v>
      </c>
      <c r="C28" s="306"/>
      <c r="D28" s="192">
        <f>D9+D10+D11+D12+D13+D14+D22+D23+D24+D25+D26</f>
        <v>33686366428</v>
      </c>
      <c r="E28" s="192">
        <f>E9+E10+E11+E12+E13+E14+E22+E23+E24+E25+E26</f>
        <v>33828000000</v>
      </c>
      <c r="F28" s="193">
        <f>F9+F10+F11+F12+F13+F14+F22+F23+F24+F25+F26</f>
        <v>-141633572</v>
      </c>
      <c r="G28" s="18" t="s">
        <v>36</v>
      </c>
      <c r="H28" s="124">
        <f>H9+H10+H11+H12+H13+H14+H22+H23+H24+H25+H26+H27</f>
        <v>31048508645</v>
      </c>
      <c r="I28" s="124">
        <f>I9+I10+I11+I12+I13+I14+I22+I23+I24+I25+I26+I27</f>
        <v>33828000000</v>
      </c>
      <c r="J28" s="124">
        <f>J9+J10+J11+J12+J13+J14+J22+J23+J24+J25+J26+J27</f>
        <v>-2779491355</v>
      </c>
      <c r="L28" s="43" t="s">
        <v>43</v>
      </c>
      <c r="M28" s="44">
        <f t="shared" ref="M28:T28" si="6">SUM(M15:M27)</f>
        <v>24307520</v>
      </c>
      <c r="N28" s="41">
        <f t="shared" si="6"/>
        <v>3408529476</v>
      </c>
      <c r="O28" s="42">
        <f t="shared" si="6"/>
        <v>18836442477</v>
      </c>
      <c r="P28" s="42">
        <f t="shared" si="6"/>
        <v>24307520</v>
      </c>
      <c r="Q28" s="42">
        <f t="shared" si="6"/>
        <v>355530600</v>
      </c>
      <c r="R28" s="42">
        <f t="shared" si="6"/>
        <v>0</v>
      </c>
      <c r="S28" s="42">
        <f t="shared" si="6"/>
        <v>0</v>
      </c>
      <c r="T28" s="42">
        <f t="shared" si="6"/>
        <v>0</v>
      </c>
      <c r="U28" s="38">
        <f>SUM(U15:U27)</f>
        <v>22624810073</v>
      </c>
    </row>
    <row r="29" spans="2:23" ht="23.25" customHeight="1" thickTop="1">
      <c r="M29" s="133"/>
      <c r="P29" s="39" t="b">
        <f>EXACT(M28,P28)</f>
        <v>1</v>
      </c>
      <c r="U29" s="39" t="b">
        <f>EXACT(H14,U28)</f>
        <v>1</v>
      </c>
    </row>
  </sheetData>
  <mergeCells count="38">
    <mergeCell ref="D18:D19"/>
    <mergeCell ref="E18:E19"/>
    <mergeCell ref="F18:F19"/>
    <mergeCell ref="C20:C21"/>
    <mergeCell ref="D20:D21"/>
    <mergeCell ref="E20:E21"/>
    <mergeCell ref="F20:F21"/>
    <mergeCell ref="B23:C23"/>
    <mergeCell ref="B24:C24"/>
    <mergeCell ref="B25:C25"/>
    <mergeCell ref="B26:C27"/>
    <mergeCell ref="B28:C28"/>
    <mergeCell ref="B22:C22"/>
    <mergeCell ref="N13:U13"/>
    <mergeCell ref="L12:O12"/>
    <mergeCell ref="D4:E4"/>
    <mergeCell ref="D26:D27"/>
    <mergeCell ref="E26:E27"/>
    <mergeCell ref="F26:F27"/>
    <mergeCell ref="B5:F5"/>
    <mergeCell ref="D14:D15"/>
    <mergeCell ref="E14:E15"/>
    <mergeCell ref="B6:C8"/>
    <mergeCell ref="C14:C15"/>
    <mergeCell ref="C16:C17"/>
    <mergeCell ref="C18:C19"/>
    <mergeCell ref="B14:B21"/>
    <mergeCell ref="B9:C9"/>
    <mergeCell ref="C2:J2"/>
    <mergeCell ref="G5:J5"/>
    <mergeCell ref="F14:F15"/>
    <mergeCell ref="D16:D17"/>
    <mergeCell ref="E16:E17"/>
    <mergeCell ref="F16:F17"/>
    <mergeCell ref="B10:C10"/>
    <mergeCell ref="B11:C11"/>
    <mergeCell ref="B12:C12"/>
    <mergeCell ref="B13:C13"/>
  </mergeCells>
  <phoneticPr fontId="10" type="noConversion"/>
  <pageMargins left="0.23622047244094491" right="0.31496062992125984" top="0.74803149606299213" bottom="0.74803149606299213" header="0.31496062992125984" footer="0.31496062992125984"/>
  <pageSetup paperSize="9" scale="45" orientation="landscape" r:id="rId1"/>
  <colBreaks count="2" manualBreakCount="2">
    <brk id="10" max="27" man="1"/>
    <brk id="21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1"/>
  <sheetViews>
    <sheetView view="pageBreakPreview" topLeftCell="A73" zoomScaleNormal="100" zoomScaleSheetLayoutView="100" workbookViewId="0">
      <selection activeCell="G25" sqref="G25"/>
    </sheetView>
  </sheetViews>
  <sheetFormatPr defaultColWidth="1.7265625" defaultRowHeight="18" customHeight="1"/>
  <cols>
    <col min="1" max="1" width="3.26953125" style="58" customWidth="1"/>
    <col min="2" max="2" width="4.7265625" style="58" customWidth="1"/>
    <col min="3" max="3" width="13.08984375" style="58" customWidth="1"/>
    <col min="4" max="4" width="9.90625" style="58" customWidth="1"/>
    <col min="5" max="5" width="10.36328125" style="58" customWidth="1"/>
    <col min="6" max="6" width="12.08984375" style="58" customWidth="1"/>
    <col min="7" max="7" width="42.90625" style="58" customWidth="1"/>
    <col min="8" max="8" width="13.453125" style="58" customWidth="1"/>
    <col min="9" max="43" width="9.90625" style="58" customWidth="1"/>
    <col min="44" max="16384" width="1.7265625" style="58"/>
  </cols>
  <sheetData>
    <row r="1" spans="1:9" ht="18" customHeight="1">
      <c r="C1" s="201" t="s">
        <v>162</v>
      </c>
    </row>
    <row r="2" spans="1:9" ht="37.5" customHeight="1">
      <c r="A2" s="308" t="s">
        <v>205</v>
      </c>
      <c r="B2" s="308"/>
      <c r="C2" s="308"/>
      <c r="D2" s="308"/>
      <c r="E2" s="308"/>
      <c r="F2" s="308"/>
      <c r="G2" s="308"/>
      <c r="H2" s="308"/>
    </row>
    <row r="3" spans="1:9" ht="24.9" customHeight="1">
      <c r="A3" s="183" t="s">
        <v>47</v>
      </c>
      <c r="B3" s="182"/>
      <c r="C3" s="319" t="s">
        <v>245</v>
      </c>
      <c r="D3" s="320"/>
      <c r="E3" s="91"/>
      <c r="F3" s="91"/>
      <c r="G3" s="59"/>
      <c r="H3" s="90" t="s">
        <v>104</v>
      </c>
    </row>
    <row r="4" spans="1:9" ht="24.9" customHeight="1">
      <c r="A4" s="309" t="s">
        <v>6</v>
      </c>
      <c r="B4" s="310"/>
      <c r="C4" s="311"/>
      <c r="D4" s="312" t="s">
        <v>168</v>
      </c>
      <c r="E4" s="312" t="s">
        <v>105</v>
      </c>
      <c r="F4" s="312" t="s">
        <v>55</v>
      </c>
      <c r="G4" s="312" t="s">
        <v>164</v>
      </c>
      <c r="H4" s="313"/>
    </row>
    <row r="5" spans="1:9" ht="24.9" customHeight="1">
      <c r="A5" s="60" t="s">
        <v>3</v>
      </c>
      <c r="B5" s="60" t="s">
        <v>4</v>
      </c>
      <c r="C5" s="60" t="s">
        <v>5</v>
      </c>
      <c r="D5" s="313"/>
      <c r="E5" s="313"/>
      <c r="F5" s="313"/>
      <c r="G5" s="313"/>
      <c r="H5" s="313"/>
    </row>
    <row r="6" spans="1:9" ht="24.9" customHeight="1">
      <c r="A6" s="315" t="s">
        <v>56</v>
      </c>
      <c r="B6" s="315"/>
      <c r="C6" s="315"/>
      <c r="D6" s="62">
        <f>D7+D15</f>
        <v>4945142321</v>
      </c>
      <c r="E6" s="62">
        <f>E7+E15</f>
        <v>4907185000</v>
      </c>
      <c r="F6" s="63">
        <f t="shared" ref="F6:F19" si="0">D6-E6</f>
        <v>37957321</v>
      </c>
      <c r="G6" s="64"/>
      <c r="H6" s="65"/>
    </row>
    <row r="7" spans="1:9" ht="24.9" customHeight="1">
      <c r="A7" s="66"/>
      <c r="B7" s="314" t="s">
        <v>57</v>
      </c>
      <c r="C7" s="314"/>
      <c r="D7" s="184">
        <f>D8+D9+D10+D11+D14+D12+D13</f>
        <v>4945142321</v>
      </c>
      <c r="E7" s="184">
        <f>E8+E9+E10+E11+E14+E12+E13</f>
        <v>4907185000</v>
      </c>
      <c r="F7" s="69">
        <f t="shared" si="0"/>
        <v>37957321</v>
      </c>
      <c r="G7" s="70"/>
      <c r="H7" s="71"/>
    </row>
    <row r="8" spans="1:9" ht="24.9" customHeight="1">
      <c r="A8" s="72"/>
      <c r="B8" s="66"/>
      <c r="C8" s="66" t="s">
        <v>58</v>
      </c>
      <c r="D8" s="73">
        <v>0</v>
      </c>
      <c r="E8" s="73">
        <v>0</v>
      </c>
      <c r="F8" s="74">
        <f t="shared" si="0"/>
        <v>0</v>
      </c>
      <c r="G8" s="75"/>
      <c r="H8" s="76"/>
    </row>
    <row r="9" spans="1:9" ht="24.9" customHeight="1">
      <c r="A9" s="72"/>
      <c r="B9" s="72"/>
      <c r="C9" s="134" t="s">
        <v>59</v>
      </c>
      <c r="D9" s="135">
        <v>0</v>
      </c>
      <c r="E9" s="135">
        <v>0</v>
      </c>
      <c r="F9" s="136">
        <f t="shared" si="0"/>
        <v>0</v>
      </c>
      <c r="G9" s="137"/>
      <c r="H9" s="138"/>
    </row>
    <row r="10" spans="1:9" ht="24.9" customHeight="1">
      <c r="A10" s="72"/>
      <c r="B10" s="72"/>
      <c r="C10" s="67" t="s">
        <v>60</v>
      </c>
      <c r="D10" s="68">
        <v>0</v>
      </c>
      <c r="E10" s="68">
        <v>0</v>
      </c>
      <c r="F10" s="69">
        <f t="shared" si="0"/>
        <v>0</v>
      </c>
      <c r="G10" s="143"/>
      <c r="H10" s="71"/>
    </row>
    <row r="11" spans="1:9" ht="24.9" customHeight="1">
      <c r="A11" s="72"/>
      <c r="B11" s="72"/>
      <c r="C11" s="66" t="s">
        <v>165</v>
      </c>
      <c r="D11" s="73"/>
      <c r="E11" s="73">
        <v>0</v>
      </c>
      <c r="F11" s="74">
        <f t="shared" si="0"/>
        <v>0</v>
      </c>
      <c r="G11" s="212"/>
      <c r="H11" s="71"/>
    </row>
    <row r="12" spans="1:9" ht="24.9" customHeight="1">
      <c r="A12" s="72"/>
      <c r="B12" s="72"/>
      <c r="C12" s="66" t="s">
        <v>187</v>
      </c>
      <c r="D12" s="73">
        <v>3425500000</v>
      </c>
      <c r="E12" s="73">
        <v>3425500000</v>
      </c>
      <c r="F12" s="74">
        <f t="shared" si="0"/>
        <v>0</v>
      </c>
      <c r="G12" s="212" t="s">
        <v>241</v>
      </c>
      <c r="H12" s="71">
        <v>3425500000</v>
      </c>
    </row>
    <row r="13" spans="1:9" ht="24.9" customHeight="1">
      <c r="A13" s="72"/>
      <c r="B13" s="72"/>
      <c r="C13" s="66" t="s">
        <v>189</v>
      </c>
      <c r="D13" s="73">
        <v>176846620</v>
      </c>
      <c r="E13" s="73">
        <v>164581000</v>
      </c>
      <c r="F13" s="74">
        <f t="shared" si="0"/>
        <v>12265620</v>
      </c>
      <c r="G13" s="144" t="s">
        <v>242</v>
      </c>
      <c r="H13" s="80">
        <v>176846620</v>
      </c>
      <c r="I13" s="213"/>
    </row>
    <row r="14" spans="1:9" ht="24.9" customHeight="1">
      <c r="A14" s="72"/>
      <c r="B14" s="72"/>
      <c r="C14" s="66" t="s">
        <v>188</v>
      </c>
      <c r="D14" s="73">
        <v>1342795701</v>
      </c>
      <c r="E14" s="73">
        <v>1317104000</v>
      </c>
      <c r="F14" s="74">
        <f t="shared" si="0"/>
        <v>25691701</v>
      </c>
      <c r="G14" s="145" t="s">
        <v>240</v>
      </c>
      <c r="H14" s="89">
        <v>24266297</v>
      </c>
    </row>
    <row r="15" spans="1:9" ht="24.9" customHeight="1">
      <c r="A15" s="72"/>
      <c r="B15" s="314" t="s">
        <v>61</v>
      </c>
      <c r="C15" s="314"/>
      <c r="D15" s="68">
        <f>D16+D17+D18+D19+D20</f>
        <v>0</v>
      </c>
      <c r="E15" s="68">
        <f>E16+E17+E18+E19+E20</f>
        <v>0</v>
      </c>
      <c r="F15" s="69">
        <f t="shared" si="0"/>
        <v>0</v>
      </c>
      <c r="G15" s="70"/>
      <c r="H15" s="71"/>
    </row>
    <row r="16" spans="1:9" ht="24.9" customHeight="1">
      <c r="A16" s="72"/>
      <c r="B16" s="72"/>
      <c r="C16" s="66" t="s">
        <v>62</v>
      </c>
      <c r="D16" s="73">
        <v>0</v>
      </c>
      <c r="E16" s="73">
        <v>0</v>
      </c>
      <c r="F16" s="74">
        <f t="shared" si="0"/>
        <v>0</v>
      </c>
      <c r="G16" s="81"/>
      <c r="H16" s="82"/>
    </row>
    <row r="17" spans="1:8" ht="24.9" customHeight="1">
      <c r="A17" s="72"/>
      <c r="B17" s="72"/>
      <c r="C17" s="66" t="s">
        <v>63</v>
      </c>
      <c r="D17" s="73">
        <v>0</v>
      </c>
      <c r="E17" s="73">
        <v>0</v>
      </c>
      <c r="F17" s="74">
        <f t="shared" si="0"/>
        <v>0</v>
      </c>
      <c r="G17" s="81"/>
      <c r="H17" s="82"/>
    </row>
    <row r="18" spans="1:8" ht="24.9" customHeight="1">
      <c r="A18" s="72"/>
      <c r="B18" s="72"/>
      <c r="C18" s="67" t="s">
        <v>64</v>
      </c>
      <c r="D18" s="68">
        <v>0</v>
      </c>
      <c r="E18" s="68">
        <v>0</v>
      </c>
      <c r="F18" s="69">
        <f t="shared" si="0"/>
        <v>0</v>
      </c>
      <c r="G18" s="70"/>
      <c r="H18" s="71"/>
    </row>
    <row r="19" spans="1:8" ht="24.9" customHeight="1">
      <c r="A19" s="72"/>
      <c r="B19" s="72"/>
      <c r="C19" s="66" t="s">
        <v>166</v>
      </c>
      <c r="D19" s="73">
        <v>0</v>
      </c>
      <c r="E19" s="73">
        <v>0</v>
      </c>
      <c r="F19" s="74">
        <f t="shared" si="0"/>
        <v>0</v>
      </c>
      <c r="G19" s="81"/>
      <c r="H19" s="82"/>
    </row>
    <row r="20" spans="1:8" ht="24.9" customHeight="1">
      <c r="A20" s="72"/>
      <c r="B20" s="72"/>
      <c r="C20" s="66" t="s">
        <v>65</v>
      </c>
      <c r="D20" s="73">
        <v>0</v>
      </c>
      <c r="E20" s="73">
        <v>0</v>
      </c>
      <c r="F20" s="74">
        <f t="shared" ref="F20:F40" si="1">D20-E20</f>
        <v>0</v>
      </c>
      <c r="G20" s="81"/>
      <c r="H20" s="82"/>
    </row>
    <row r="21" spans="1:8" ht="24.9" customHeight="1">
      <c r="A21" s="314" t="s">
        <v>66</v>
      </c>
      <c r="B21" s="314"/>
      <c r="C21" s="314"/>
      <c r="D21" s="68">
        <f>D22</f>
        <v>0</v>
      </c>
      <c r="E21" s="68">
        <f>E22</f>
        <v>0</v>
      </c>
      <c r="F21" s="69">
        <f t="shared" si="1"/>
        <v>0</v>
      </c>
      <c r="G21" s="70"/>
      <c r="H21" s="71"/>
    </row>
    <row r="22" spans="1:8" ht="24.9" customHeight="1">
      <c r="A22" s="66"/>
      <c r="B22" s="314" t="s">
        <v>67</v>
      </c>
      <c r="C22" s="314"/>
      <c r="D22" s="68">
        <f>D23</f>
        <v>0</v>
      </c>
      <c r="E22" s="68">
        <f>E23</f>
        <v>0</v>
      </c>
      <c r="F22" s="69">
        <f t="shared" si="1"/>
        <v>0</v>
      </c>
      <c r="G22" s="70"/>
      <c r="H22" s="71"/>
    </row>
    <row r="23" spans="1:8" ht="24.9" customHeight="1">
      <c r="A23" s="61"/>
      <c r="B23" s="67"/>
      <c r="C23" s="67" t="s">
        <v>67</v>
      </c>
      <c r="D23" s="68">
        <v>0</v>
      </c>
      <c r="E23" s="68">
        <v>0</v>
      </c>
      <c r="F23" s="69">
        <f t="shared" si="1"/>
        <v>0</v>
      </c>
      <c r="G23" s="198" t="s">
        <v>190</v>
      </c>
      <c r="H23" s="71"/>
    </row>
    <row r="24" spans="1:8" ht="24.9" customHeight="1">
      <c r="A24" s="314" t="s">
        <v>68</v>
      </c>
      <c r="B24" s="314"/>
      <c r="C24" s="314"/>
      <c r="D24" s="68">
        <f>D25</f>
        <v>463834218</v>
      </c>
      <c r="E24" s="68">
        <f>E25</f>
        <v>75826000</v>
      </c>
      <c r="F24" s="69">
        <f t="shared" si="1"/>
        <v>388008218</v>
      </c>
      <c r="G24" s="70"/>
      <c r="H24" s="71"/>
    </row>
    <row r="25" spans="1:8" ht="24.9" customHeight="1">
      <c r="A25" s="66"/>
      <c r="B25" s="314" t="s">
        <v>69</v>
      </c>
      <c r="C25" s="314"/>
      <c r="D25" s="68">
        <f>D26+D27+D28+D29</f>
        <v>463834218</v>
      </c>
      <c r="E25" s="68">
        <f>E26+E27+E28+E29</f>
        <v>75826000</v>
      </c>
      <c r="F25" s="69">
        <f t="shared" si="1"/>
        <v>388008218</v>
      </c>
      <c r="G25" s="70"/>
      <c r="H25" s="71"/>
    </row>
    <row r="26" spans="1:8" ht="24.9" customHeight="1">
      <c r="A26" s="72"/>
      <c r="B26" s="72"/>
      <c r="C26" s="66" t="s">
        <v>70</v>
      </c>
      <c r="D26" s="73">
        <v>0</v>
      </c>
      <c r="E26" s="73">
        <v>0</v>
      </c>
      <c r="F26" s="74">
        <f t="shared" si="1"/>
        <v>0</v>
      </c>
      <c r="G26" s="84"/>
      <c r="H26" s="82"/>
    </row>
    <row r="27" spans="1:8" ht="24.9" customHeight="1">
      <c r="A27" s="72"/>
      <c r="B27" s="72"/>
      <c r="C27" s="67" t="s">
        <v>71</v>
      </c>
      <c r="D27" s="68">
        <v>0</v>
      </c>
      <c r="E27" s="68">
        <v>0</v>
      </c>
      <c r="F27" s="69">
        <f t="shared" si="1"/>
        <v>0</v>
      </c>
      <c r="G27" s="70"/>
      <c r="H27" s="71"/>
    </row>
    <row r="28" spans="1:8" ht="24.9" customHeight="1">
      <c r="A28" s="72"/>
      <c r="B28" s="72"/>
      <c r="C28" s="67" t="s">
        <v>72</v>
      </c>
      <c r="D28" s="68">
        <v>0</v>
      </c>
      <c r="E28" s="68">
        <v>0</v>
      </c>
      <c r="F28" s="69">
        <f t="shared" si="1"/>
        <v>0</v>
      </c>
      <c r="G28" s="70"/>
      <c r="H28" s="71"/>
    </row>
    <row r="29" spans="1:8" ht="24.9" customHeight="1">
      <c r="A29" s="72"/>
      <c r="B29" s="72"/>
      <c r="C29" s="66" t="s">
        <v>73</v>
      </c>
      <c r="D29" s="73">
        <v>463834218</v>
      </c>
      <c r="E29" s="73">
        <v>75826000</v>
      </c>
      <c r="F29" s="74">
        <f t="shared" si="1"/>
        <v>388008218</v>
      </c>
      <c r="G29" s="81" t="s">
        <v>227</v>
      </c>
      <c r="H29" s="82">
        <v>380000000</v>
      </c>
    </row>
    <row r="30" spans="1:8" ht="24.9" customHeight="1">
      <c r="A30" s="72"/>
      <c r="B30" s="72"/>
      <c r="C30" s="72"/>
      <c r="D30" s="77"/>
      <c r="E30" s="77"/>
      <c r="F30" s="78"/>
      <c r="G30" s="83" t="s">
        <v>228</v>
      </c>
      <c r="H30" s="80">
        <v>83834218</v>
      </c>
    </row>
    <row r="31" spans="1:8" ht="24.9" customHeight="1">
      <c r="A31" s="203"/>
      <c r="B31" s="203"/>
      <c r="C31" s="203"/>
      <c r="D31" s="62"/>
      <c r="E31" s="62"/>
      <c r="F31" s="63"/>
      <c r="G31" s="79" t="s">
        <v>2</v>
      </c>
      <c r="H31" s="65">
        <f>SUM(H29:H30)</f>
        <v>463834218</v>
      </c>
    </row>
    <row r="32" spans="1:8" ht="24.9" customHeight="1">
      <c r="A32" s="314" t="s">
        <v>74</v>
      </c>
      <c r="B32" s="314"/>
      <c r="C32" s="314"/>
      <c r="D32" s="68">
        <f>D33</f>
        <v>0</v>
      </c>
      <c r="E32" s="68">
        <f>E33</f>
        <v>0</v>
      </c>
      <c r="F32" s="69">
        <f t="shared" si="1"/>
        <v>0</v>
      </c>
      <c r="G32" s="70"/>
      <c r="H32" s="71"/>
    </row>
    <row r="33" spans="1:8" ht="24.9" customHeight="1">
      <c r="A33" s="66"/>
      <c r="B33" s="314" t="s">
        <v>75</v>
      </c>
      <c r="C33" s="314"/>
      <c r="D33" s="68">
        <f>D34+D35+D36+D37</f>
        <v>0</v>
      </c>
      <c r="E33" s="68">
        <f>E34+E35+E36+E37</f>
        <v>0</v>
      </c>
      <c r="F33" s="69">
        <f t="shared" si="1"/>
        <v>0</v>
      </c>
      <c r="G33" s="70"/>
      <c r="H33" s="71"/>
    </row>
    <row r="34" spans="1:8" ht="24.9" customHeight="1">
      <c r="A34" s="72"/>
      <c r="B34" s="66"/>
      <c r="C34" s="67" t="s">
        <v>57</v>
      </c>
      <c r="D34" s="68">
        <v>0</v>
      </c>
      <c r="E34" s="68">
        <v>0</v>
      </c>
      <c r="F34" s="69">
        <f t="shared" si="1"/>
        <v>0</v>
      </c>
      <c r="G34" s="70"/>
      <c r="H34" s="71"/>
    </row>
    <row r="35" spans="1:8" ht="24.9" customHeight="1">
      <c r="A35" s="72"/>
      <c r="B35" s="72"/>
      <c r="C35" s="67" t="s">
        <v>76</v>
      </c>
      <c r="D35" s="68">
        <v>0</v>
      </c>
      <c r="E35" s="68">
        <v>0</v>
      </c>
      <c r="F35" s="69">
        <f t="shared" si="1"/>
        <v>0</v>
      </c>
      <c r="G35" s="70"/>
      <c r="H35" s="71"/>
    </row>
    <row r="36" spans="1:8" ht="24.9" customHeight="1">
      <c r="A36" s="72"/>
      <c r="B36" s="72"/>
      <c r="C36" s="61" t="s">
        <v>77</v>
      </c>
      <c r="D36" s="62">
        <v>0</v>
      </c>
      <c r="E36" s="62">
        <v>0</v>
      </c>
      <c r="F36" s="63">
        <f t="shared" si="1"/>
        <v>0</v>
      </c>
      <c r="G36" s="64"/>
      <c r="H36" s="65"/>
    </row>
    <row r="37" spans="1:8" ht="24.9" customHeight="1">
      <c r="A37" s="61"/>
      <c r="B37" s="61"/>
      <c r="C37" s="61" t="s">
        <v>78</v>
      </c>
      <c r="D37" s="62">
        <v>0</v>
      </c>
      <c r="E37" s="62">
        <v>0</v>
      </c>
      <c r="F37" s="63">
        <f t="shared" si="1"/>
        <v>0</v>
      </c>
      <c r="G37" s="64"/>
      <c r="H37" s="65"/>
    </row>
    <row r="38" spans="1:8" ht="24.9" customHeight="1">
      <c r="A38" s="314" t="s">
        <v>79</v>
      </c>
      <c r="B38" s="314"/>
      <c r="C38" s="314"/>
      <c r="D38" s="68">
        <f>D39</f>
        <v>1685776801</v>
      </c>
      <c r="E38" s="68">
        <f>E39</f>
        <v>1685777000</v>
      </c>
      <c r="F38" s="69">
        <f t="shared" si="1"/>
        <v>-199</v>
      </c>
      <c r="G38" s="70"/>
      <c r="H38" s="71"/>
    </row>
    <row r="39" spans="1:8" ht="24.9" customHeight="1">
      <c r="A39" s="66"/>
      <c r="B39" s="314" t="s">
        <v>80</v>
      </c>
      <c r="C39" s="314"/>
      <c r="D39" s="68">
        <f>D40+D41+D42</f>
        <v>1685776801</v>
      </c>
      <c r="E39" s="68">
        <f>E40+E41+E42</f>
        <v>1685777000</v>
      </c>
      <c r="F39" s="69">
        <f t="shared" si="1"/>
        <v>-199</v>
      </c>
      <c r="G39" s="70"/>
      <c r="H39" s="71"/>
    </row>
    <row r="40" spans="1:8" ht="24.9" customHeight="1">
      <c r="A40" s="72"/>
      <c r="B40" s="66"/>
      <c r="C40" s="66" t="s">
        <v>81</v>
      </c>
      <c r="D40" s="73">
        <v>1685776801</v>
      </c>
      <c r="E40" s="73">
        <v>1685777000</v>
      </c>
      <c r="F40" s="74">
        <f t="shared" si="1"/>
        <v>-199</v>
      </c>
      <c r="G40" s="85" t="s">
        <v>229</v>
      </c>
      <c r="H40" s="82">
        <v>1685776801</v>
      </c>
    </row>
    <row r="41" spans="1:8" ht="24.9" customHeight="1">
      <c r="A41" s="72"/>
      <c r="B41" s="72"/>
      <c r="C41" s="67" t="s">
        <v>180</v>
      </c>
      <c r="D41" s="68">
        <v>0</v>
      </c>
      <c r="E41" s="68">
        <v>0</v>
      </c>
      <c r="F41" s="69">
        <v>0</v>
      </c>
      <c r="G41" s="195"/>
      <c r="H41" s="71"/>
    </row>
    <row r="42" spans="1:8" ht="24.9" customHeight="1">
      <c r="A42" s="61"/>
      <c r="B42" s="61"/>
      <c r="C42" s="67" t="s">
        <v>181</v>
      </c>
      <c r="D42" s="68">
        <v>0</v>
      </c>
      <c r="E42" s="68">
        <v>0</v>
      </c>
      <c r="F42" s="69">
        <f t="shared" ref="F42:F87" si="2">D42-E42</f>
        <v>0</v>
      </c>
      <c r="G42" s="199" t="s">
        <v>191</v>
      </c>
      <c r="H42" s="71"/>
    </row>
    <row r="43" spans="1:8" ht="24.9" customHeight="1">
      <c r="A43" s="314" t="s">
        <v>82</v>
      </c>
      <c r="B43" s="314"/>
      <c r="C43" s="314"/>
      <c r="D43" s="68">
        <f>D44</f>
        <v>25884717000</v>
      </c>
      <c r="E43" s="68">
        <f>E44</f>
        <v>25859717000</v>
      </c>
      <c r="F43" s="69">
        <f t="shared" si="2"/>
        <v>25000000</v>
      </c>
      <c r="G43" s="70"/>
      <c r="H43" s="71"/>
    </row>
    <row r="44" spans="1:8" ht="24.9" customHeight="1">
      <c r="A44" s="66"/>
      <c r="B44" s="314" t="s">
        <v>83</v>
      </c>
      <c r="C44" s="314"/>
      <c r="D44" s="68">
        <f>D45+D50+D51</f>
        <v>25884717000</v>
      </c>
      <c r="E44" s="68">
        <f>E45+E50+E51</f>
        <v>25859717000</v>
      </c>
      <c r="F44" s="69">
        <f t="shared" si="2"/>
        <v>25000000</v>
      </c>
      <c r="G44" s="70"/>
      <c r="H44" s="71"/>
    </row>
    <row r="45" spans="1:8" ht="24.9" customHeight="1">
      <c r="A45" s="72"/>
      <c r="B45" s="66"/>
      <c r="C45" s="67" t="s">
        <v>84</v>
      </c>
      <c r="D45" s="68">
        <v>25737217000</v>
      </c>
      <c r="E45" s="68">
        <v>25737217000</v>
      </c>
      <c r="F45" s="69">
        <f t="shared" si="2"/>
        <v>0</v>
      </c>
      <c r="G45" s="70"/>
      <c r="H45" s="71"/>
    </row>
    <row r="46" spans="1:8" ht="24.9" customHeight="1">
      <c r="A46" s="72"/>
      <c r="B46" s="72"/>
      <c r="C46" s="72"/>
      <c r="D46" s="77"/>
      <c r="E46" s="77"/>
      <c r="F46" s="78"/>
      <c r="G46" s="81" t="s">
        <v>230</v>
      </c>
      <c r="H46" s="80">
        <v>24500000000</v>
      </c>
    </row>
    <row r="47" spans="1:8" ht="24.9" customHeight="1">
      <c r="A47" s="72"/>
      <c r="B47" s="72"/>
      <c r="C47" s="72"/>
      <c r="D47" s="77"/>
      <c r="E47" s="77"/>
      <c r="F47" s="78"/>
      <c r="G47" s="83" t="s">
        <v>231</v>
      </c>
      <c r="H47" s="80">
        <v>1230000000</v>
      </c>
    </row>
    <row r="48" spans="1:8" ht="24.9" customHeight="1">
      <c r="A48" s="72"/>
      <c r="B48" s="72"/>
      <c r="C48" s="72"/>
      <c r="D48" s="77"/>
      <c r="E48" s="77"/>
      <c r="F48" s="78"/>
      <c r="G48" s="83" t="s">
        <v>232</v>
      </c>
      <c r="H48" s="80">
        <v>7217000</v>
      </c>
    </row>
    <row r="49" spans="1:8" ht="24.9" customHeight="1">
      <c r="A49" s="72"/>
      <c r="B49" s="72"/>
      <c r="C49" s="203"/>
      <c r="D49" s="62"/>
      <c r="E49" s="62"/>
      <c r="F49" s="63"/>
      <c r="G49" s="79" t="s">
        <v>233</v>
      </c>
      <c r="H49" s="65">
        <f>SUM(H46:H48)</f>
        <v>25737217000</v>
      </c>
    </row>
    <row r="50" spans="1:8" ht="24.9" customHeight="1">
      <c r="A50" s="72"/>
      <c r="B50" s="72"/>
      <c r="C50" s="61" t="s">
        <v>85</v>
      </c>
      <c r="D50" s="62">
        <v>0</v>
      </c>
      <c r="E50" s="62">
        <v>0</v>
      </c>
      <c r="F50" s="63">
        <f t="shared" si="2"/>
        <v>0</v>
      </c>
      <c r="G50" s="64"/>
      <c r="H50" s="65"/>
    </row>
    <row r="51" spans="1:8" ht="24.9" customHeight="1">
      <c r="A51" s="61"/>
      <c r="B51" s="61"/>
      <c r="C51" s="61" t="s">
        <v>86</v>
      </c>
      <c r="D51" s="62">
        <v>147500000</v>
      </c>
      <c r="E51" s="62">
        <v>122500000</v>
      </c>
      <c r="F51" s="63">
        <f t="shared" si="2"/>
        <v>25000000</v>
      </c>
      <c r="G51" s="64" t="s">
        <v>234</v>
      </c>
      <c r="H51" s="65">
        <v>147500000</v>
      </c>
    </row>
    <row r="52" spans="1:8" ht="24.9" customHeight="1">
      <c r="A52" s="314" t="s">
        <v>87</v>
      </c>
      <c r="B52" s="314"/>
      <c r="C52" s="314"/>
      <c r="D52" s="68">
        <f>D53</f>
        <v>0</v>
      </c>
      <c r="E52" s="68">
        <f>E53</f>
        <v>0</v>
      </c>
      <c r="F52" s="69">
        <f t="shared" si="2"/>
        <v>0</v>
      </c>
      <c r="G52" s="70"/>
      <c r="H52" s="71"/>
    </row>
    <row r="53" spans="1:8" ht="24.9" customHeight="1">
      <c r="A53" s="66"/>
      <c r="B53" s="314" t="s">
        <v>88</v>
      </c>
      <c r="C53" s="314"/>
      <c r="D53" s="68">
        <f>D54+D56+D55</f>
        <v>0</v>
      </c>
      <c r="E53" s="68">
        <f>E54+E56</f>
        <v>0</v>
      </c>
      <c r="F53" s="69">
        <f t="shared" si="2"/>
        <v>0</v>
      </c>
      <c r="G53" s="70"/>
      <c r="H53" s="71"/>
    </row>
    <row r="54" spans="1:8" ht="24.9" customHeight="1">
      <c r="A54" s="72"/>
      <c r="B54" s="66"/>
      <c r="C54" s="67" t="s">
        <v>89</v>
      </c>
      <c r="D54" s="68">
        <v>0</v>
      </c>
      <c r="E54" s="68">
        <v>0</v>
      </c>
      <c r="F54" s="69">
        <f t="shared" si="2"/>
        <v>0</v>
      </c>
      <c r="G54" s="70"/>
      <c r="H54" s="71"/>
    </row>
    <row r="55" spans="1:8" ht="24.9" customHeight="1">
      <c r="A55" s="72"/>
      <c r="B55" s="72"/>
      <c r="C55" s="196" t="s">
        <v>90</v>
      </c>
      <c r="D55" s="68">
        <v>0</v>
      </c>
      <c r="E55" s="68">
        <v>0</v>
      </c>
      <c r="F55" s="69">
        <f t="shared" ref="F55" si="3">D55-E55</f>
        <v>0</v>
      </c>
      <c r="G55" s="64"/>
      <c r="H55" s="65"/>
    </row>
    <row r="56" spans="1:8" ht="24.9" customHeight="1">
      <c r="A56" s="61"/>
      <c r="B56" s="61"/>
      <c r="C56" s="67" t="s">
        <v>192</v>
      </c>
      <c r="D56" s="68">
        <v>0</v>
      </c>
      <c r="E56" s="68">
        <v>0</v>
      </c>
      <c r="F56" s="69">
        <f t="shared" si="2"/>
        <v>0</v>
      </c>
      <c r="G56" s="199" t="s">
        <v>193</v>
      </c>
      <c r="H56" s="65"/>
    </row>
    <row r="57" spans="1:8" ht="24.9" customHeight="1">
      <c r="A57" s="314" t="s">
        <v>91</v>
      </c>
      <c r="B57" s="314"/>
      <c r="C57" s="314"/>
      <c r="D57" s="68">
        <f>D58+D60+D65</f>
        <v>706896088</v>
      </c>
      <c r="E57" s="68">
        <f>E58+E60+E65</f>
        <v>1299495000</v>
      </c>
      <c r="F57" s="69">
        <f t="shared" si="2"/>
        <v>-592598912</v>
      </c>
      <c r="G57" s="70"/>
      <c r="H57" s="71"/>
    </row>
    <row r="58" spans="1:8" ht="24.9" customHeight="1">
      <c r="A58" s="66"/>
      <c r="B58" s="314" t="s">
        <v>92</v>
      </c>
      <c r="C58" s="314"/>
      <c r="D58" s="68">
        <f>D59</f>
        <v>1795000</v>
      </c>
      <c r="E58" s="68">
        <f>E59</f>
        <v>4754000</v>
      </c>
      <c r="F58" s="69">
        <f t="shared" si="2"/>
        <v>-2959000</v>
      </c>
      <c r="G58" s="70"/>
      <c r="H58" s="71"/>
    </row>
    <row r="59" spans="1:8" ht="24.9" customHeight="1">
      <c r="A59" s="72"/>
      <c r="B59" s="67"/>
      <c r="C59" s="67" t="s">
        <v>93</v>
      </c>
      <c r="D59" s="68">
        <v>1795000</v>
      </c>
      <c r="E59" s="68">
        <v>4754000</v>
      </c>
      <c r="F59" s="69">
        <f t="shared" si="2"/>
        <v>-2959000</v>
      </c>
      <c r="G59" s="70" t="s">
        <v>236</v>
      </c>
      <c r="H59" s="71">
        <v>1795000</v>
      </c>
    </row>
    <row r="60" spans="1:8" ht="24.9" customHeight="1">
      <c r="A60" s="72"/>
      <c r="B60" s="314" t="s">
        <v>94</v>
      </c>
      <c r="C60" s="314"/>
      <c r="D60" s="68">
        <f>D61+D62+D63+D64</f>
        <v>104209245</v>
      </c>
      <c r="E60" s="68">
        <f>E61+E62+E63+E64</f>
        <v>85481000</v>
      </c>
      <c r="F60" s="69">
        <f t="shared" si="2"/>
        <v>18728245</v>
      </c>
      <c r="G60" s="70"/>
      <c r="H60" s="71"/>
    </row>
    <row r="61" spans="1:8" ht="24.9" customHeight="1">
      <c r="A61" s="72"/>
      <c r="B61" s="66"/>
      <c r="C61" s="66" t="s">
        <v>95</v>
      </c>
      <c r="D61" s="73">
        <v>104209245</v>
      </c>
      <c r="E61" s="73">
        <v>85481000</v>
      </c>
      <c r="F61" s="74">
        <f t="shared" si="2"/>
        <v>18728245</v>
      </c>
      <c r="G61" s="146" t="s">
        <v>235</v>
      </c>
      <c r="H61" s="80">
        <v>104209245</v>
      </c>
    </row>
    <row r="62" spans="1:8" ht="24.9" customHeight="1">
      <c r="A62" s="72"/>
      <c r="B62" s="72"/>
      <c r="C62" s="67" t="s">
        <v>96</v>
      </c>
      <c r="D62" s="68">
        <v>0</v>
      </c>
      <c r="E62" s="68">
        <v>0</v>
      </c>
      <c r="F62" s="69">
        <f t="shared" si="2"/>
        <v>0</v>
      </c>
      <c r="G62" s="147"/>
      <c r="H62" s="71"/>
    </row>
    <row r="63" spans="1:8" ht="24.9" customHeight="1">
      <c r="A63" s="72"/>
      <c r="B63" s="72"/>
      <c r="C63" s="67" t="s">
        <v>97</v>
      </c>
      <c r="D63" s="68">
        <v>0</v>
      </c>
      <c r="E63" s="68">
        <v>0</v>
      </c>
      <c r="F63" s="69">
        <f t="shared" si="2"/>
        <v>0</v>
      </c>
      <c r="G63" s="147"/>
      <c r="H63" s="71"/>
    </row>
    <row r="64" spans="1:8" ht="24.9" customHeight="1">
      <c r="A64" s="72"/>
      <c r="B64" s="61"/>
      <c r="C64" s="67" t="s">
        <v>98</v>
      </c>
      <c r="D64" s="68">
        <v>0</v>
      </c>
      <c r="E64" s="68">
        <v>0</v>
      </c>
      <c r="F64" s="69">
        <f t="shared" si="2"/>
        <v>0</v>
      </c>
      <c r="G64" s="147"/>
      <c r="H64" s="71"/>
    </row>
    <row r="65" spans="1:8" ht="24.9" customHeight="1">
      <c r="A65" s="72"/>
      <c r="B65" s="315" t="s">
        <v>99</v>
      </c>
      <c r="C65" s="315"/>
      <c r="D65" s="185">
        <f>D66+D72+D85+D86</f>
        <v>600891843</v>
      </c>
      <c r="E65" s="185">
        <f>E66+E72+E85+E86</f>
        <v>1209260000</v>
      </c>
      <c r="F65" s="63">
        <f t="shared" si="2"/>
        <v>-608368157</v>
      </c>
      <c r="G65" s="148"/>
      <c r="H65" s="65"/>
    </row>
    <row r="66" spans="1:8" ht="24.9" customHeight="1">
      <c r="A66" s="72"/>
      <c r="B66" s="66"/>
      <c r="C66" s="66" t="s">
        <v>100</v>
      </c>
      <c r="D66" s="73">
        <v>576584323</v>
      </c>
      <c r="E66" s="73">
        <v>1184952000</v>
      </c>
      <c r="F66" s="74">
        <f>D66-E66</f>
        <v>-608367677</v>
      </c>
      <c r="G66" s="149" t="s">
        <v>243</v>
      </c>
      <c r="H66" s="82">
        <v>6703970</v>
      </c>
    </row>
    <row r="67" spans="1:8" ht="24.9" customHeight="1">
      <c r="A67" s="72"/>
      <c r="B67" s="72"/>
      <c r="C67" s="72"/>
      <c r="D67" s="77"/>
      <c r="E67" s="77"/>
      <c r="F67" s="78"/>
      <c r="G67" s="150" t="s">
        <v>237</v>
      </c>
      <c r="H67" s="80">
        <v>257907870</v>
      </c>
    </row>
    <row r="68" spans="1:8" ht="32.25" customHeight="1">
      <c r="A68" s="72"/>
      <c r="B68" s="72"/>
      <c r="C68" s="72"/>
      <c r="D68" s="77"/>
      <c r="E68" s="77"/>
      <c r="F68" s="78"/>
      <c r="G68" s="150" t="s">
        <v>244</v>
      </c>
      <c r="H68" s="80">
        <v>286051252</v>
      </c>
    </row>
    <row r="69" spans="1:8" ht="24.9" customHeight="1">
      <c r="A69" s="72"/>
      <c r="B69" s="72"/>
      <c r="C69" s="72"/>
      <c r="D69" s="77"/>
      <c r="E69" s="77"/>
      <c r="F69" s="78"/>
      <c r="G69" s="150" t="s">
        <v>238</v>
      </c>
      <c r="H69" s="80">
        <v>4093970</v>
      </c>
    </row>
    <row r="70" spans="1:8" ht="24.9" customHeight="1">
      <c r="A70" s="72"/>
      <c r="B70" s="72"/>
      <c r="C70" s="72"/>
      <c r="D70" s="77"/>
      <c r="E70" s="77"/>
      <c r="F70" s="78"/>
      <c r="G70" s="150" t="s">
        <v>239</v>
      </c>
      <c r="H70" s="80">
        <v>21827261</v>
      </c>
    </row>
    <row r="71" spans="1:8" ht="24.9" customHeight="1">
      <c r="A71" s="72"/>
      <c r="B71" s="151"/>
      <c r="C71" s="139"/>
      <c r="D71" s="140"/>
      <c r="E71" s="140"/>
      <c r="F71" s="141"/>
      <c r="G71" s="152" t="s">
        <v>2</v>
      </c>
      <c r="H71" s="142">
        <f>SUM(H66:H70)</f>
        <v>576584323</v>
      </c>
    </row>
    <row r="72" spans="1:8" ht="24.9" customHeight="1">
      <c r="A72" s="72"/>
      <c r="B72" s="72"/>
      <c r="C72" s="200" t="s">
        <v>213</v>
      </c>
      <c r="D72" s="73">
        <v>24307520</v>
      </c>
      <c r="E72" s="73">
        <v>24308000</v>
      </c>
      <c r="F72" s="74">
        <f>D72-E72</f>
        <v>-480</v>
      </c>
      <c r="G72" s="149" t="s">
        <v>215</v>
      </c>
      <c r="H72" s="82">
        <v>1699550</v>
      </c>
    </row>
    <row r="73" spans="1:8" ht="20.100000000000001" customHeight="1">
      <c r="A73" s="72"/>
      <c r="B73" s="72"/>
      <c r="C73" s="207"/>
      <c r="D73" s="208"/>
      <c r="E73" s="208"/>
      <c r="F73" s="209"/>
      <c r="G73" s="150" t="s">
        <v>216</v>
      </c>
      <c r="H73" s="80">
        <v>2850870</v>
      </c>
    </row>
    <row r="74" spans="1:8" ht="20.100000000000001" customHeight="1">
      <c r="A74" s="72"/>
      <c r="B74" s="72"/>
      <c r="C74" s="207"/>
      <c r="D74" s="208"/>
      <c r="E74" s="208"/>
      <c r="F74" s="209"/>
      <c r="G74" s="150" t="s">
        <v>217</v>
      </c>
      <c r="H74" s="80">
        <v>2141420</v>
      </c>
    </row>
    <row r="75" spans="1:8" ht="20.100000000000001" customHeight="1">
      <c r="A75" s="72"/>
      <c r="B75" s="72"/>
      <c r="C75" s="207"/>
      <c r="D75" s="208"/>
      <c r="E75" s="208"/>
      <c r="F75" s="209"/>
      <c r="G75" s="150" t="s">
        <v>218</v>
      </c>
      <c r="H75" s="80">
        <v>1102420</v>
      </c>
    </row>
    <row r="76" spans="1:8" ht="20.100000000000001" customHeight="1">
      <c r="A76" s="72"/>
      <c r="B76" s="72"/>
      <c r="C76" s="207"/>
      <c r="D76" s="208"/>
      <c r="E76" s="208"/>
      <c r="F76" s="209"/>
      <c r="G76" s="150" t="s">
        <v>219</v>
      </c>
      <c r="H76" s="80">
        <v>1933770</v>
      </c>
    </row>
    <row r="77" spans="1:8" ht="20.100000000000001" customHeight="1">
      <c r="A77" s="72"/>
      <c r="B77" s="72"/>
      <c r="C77" s="207"/>
      <c r="D77" s="208"/>
      <c r="E77" s="208"/>
      <c r="F77" s="209"/>
      <c r="G77" s="150" t="s">
        <v>220</v>
      </c>
      <c r="H77" s="80">
        <v>344900</v>
      </c>
    </row>
    <row r="78" spans="1:8" ht="20.100000000000001" customHeight="1">
      <c r="A78" s="72"/>
      <c r="B78" s="72"/>
      <c r="C78" s="207"/>
      <c r="D78" s="208"/>
      <c r="E78" s="208"/>
      <c r="F78" s="209"/>
      <c r="G78" s="150" t="s">
        <v>221</v>
      </c>
      <c r="H78" s="80">
        <v>10578830</v>
      </c>
    </row>
    <row r="79" spans="1:8" ht="20.100000000000001" customHeight="1">
      <c r="A79" s="72"/>
      <c r="B79" s="72"/>
      <c r="C79" s="207"/>
      <c r="D79" s="208"/>
      <c r="E79" s="208"/>
      <c r="F79" s="209"/>
      <c r="G79" s="150" t="s">
        <v>222</v>
      </c>
      <c r="H79" s="80">
        <v>1004790</v>
      </c>
    </row>
    <row r="80" spans="1:8" ht="20.100000000000001" customHeight="1">
      <c r="A80" s="72"/>
      <c r="B80" s="72"/>
      <c r="C80" s="207"/>
      <c r="D80" s="208"/>
      <c r="E80" s="208"/>
      <c r="F80" s="209"/>
      <c r="G80" s="150" t="s">
        <v>223</v>
      </c>
      <c r="H80" s="80">
        <v>876210</v>
      </c>
    </row>
    <row r="81" spans="1:8" ht="20.100000000000001" customHeight="1">
      <c r="A81" s="72"/>
      <c r="B81" s="72"/>
      <c r="C81" s="207"/>
      <c r="D81" s="208"/>
      <c r="E81" s="208"/>
      <c r="F81" s="209"/>
      <c r="G81" s="150" t="s">
        <v>224</v>
      </c>
      <c r="H81" s="80">
        <v>1129420</v>
      </c>
    </row>
    <row r="82" spans="1:8" ht="20.100000000000001" customHeight="1">
      <c r="A82" s="72"/>
      <c r="B82" s="72"/>
      <c r="C82" s="207"/>
      <c r="D82" s="208"/>
      <c r="E82" s="208"/>
      <c r="F82" s="209"/>
      <c r="G82" s="150" t="s">
        <v>225</v>
      </c>
      <c r="H82" s="80">
        <v>420860</v>
      </c>
    </row>
    <row r="83" spans="1:8" ht="20.100000000000001" customHeight="1">
      <c r="A83" s="72"/>
      <c r="B83" s="72"/>
      <c r="C83" s="72"/>
      <c r="D83" s="208"/>
      <c r="E83" s="208"/>
      <c r="F83" s="209"/>
      <c r="G83" s="150" t="s">
        <v>226</v>
      </c>
      <c r="H83" s="210">
        <v>224480</v>
      </c>
    </row>
    <row r="84" spans="1:8" ht="24.9" customHeight="1">
      <c r="A84" s="72"/>
      <c r="B84" s="151"/>
      <c r="C84" s="139"/>
      <c r="D84" s="140"/>
      <c r="E84" s="140"/>
      <c r="F84" s="141"/>
      <c r="G84" s="152" t="s">
        <v>214</v>
      </c>
      <c r="H84" s="211">
        <f>SUM(H72:H83)</f>
        <v>24307520</v>
      </c>
    </row>
    <row r="85" spans="1:8" ht="24.9" customHeight="1">
      <c r="A85" s="72"/>
      <c r="B85" s="72"/>
      <c r="C85" s="61" t="s">
        <v>101</v>
      </c>
      <c r="D85" s="62">
        <v>0</v>
      </c>
      <c r="E85" s="62">
        <v>0</v>
      </c>
      <c r="F85" s="63">
        <f t="shared" si="2"/>
        <v>0</v>
      </c>
      <c r="G85" s="153"/>
      <c r="H85" s="65"/>
    </row>
    <row r="86" spans="1:8" ht="24.9" customHeight="1">
      <c r="A86" s="61"/>
      <c r="B86" s="61"/>
      <c r="C86" s="67" t="s">
        <v>102</v>
      </c>
      <c r="D86" s="68">
        <v>0</v>
      </c>
      <c r="E86" s="68">
        <v>0</v>
      </c>
      <c r="F86" s="69">
        <f t="shared" si="2"/>
        <v>0</v>
      </c>
      <c r="G86" s="154"/>
      <c r="H86" s="71"/>
    </row>
    <row r="87" spans="1:8" ht="24.9" customHeight="1">
      <c r="A87" s="316" t="s">
        <v>103</v>
      </c>
      <c r="B87" s="317"/>
      <c r="C87" s="318"/>
      <c r="D87" s="86">
        <f>D57+D52+D43+D38+D32+D24+D21+D6</f>
        <v>33686366428</v>
      </c>
      <c r="E87" s="86">
        <f>E57+E52+E43+E38+E32+E24+E21+E6</f>
        <v>33828000000</v>
      </c>
      <c r="F87" s="155">
        <f t="shared" si="2"/>
        <v>-141633572</v>
      </c>
      <c r="G87" s="156"/>
      <c r="H87" s="87"/>
    </row>
    <row r="88" spans="1:8" ht="24.9" customHeight="1">
      <c r="A88" s="59"/>
      <c r="B88" s="59"/>
      <c r="C88" s="59"/>
      <c r="D88" s="59"/>
      <c r="E88" s="59"/>
      <c r="F88" s="59"/>
      <c r="G88" s="59"/>
      <c r="H88" s="88"/>
    </row>
    <row r="89" spans="1:8" ht="24.9" customHeight="1">
      <c r="A89" s="59"/>
      <c r="B89" s="59"/>
      <c r="C89" s="59"/>
      <c r="D89" s="59"/>
      <c r="E89" s="59"/>
      <c r="F89" s="59"/>
      <c r="G89" s="59"/>
      <c r="H89" s="59"/>
    </row>
    <row r="90" spans="1:8" ht="24.9" customHeight="1">
      <c r="A90" s="59"/>
      <c r="B90" s="59"/>
      <c r="C90" s="59"/>
      <c r="D90" s="59"/>
      <c r="E90" s="59"/>
      <c r="F90" s="59"/>
      <c r="G90" s="59"/>
      <c r="H90" s="88"/>
    </row>
    <row r="91" spans="1:8" ht="24.9" customHeight="1">
      <c r="A91" s="59"/>
      <c r="B91" s="59"/>
      <c r="C91" s="59"/>
      <c r="D91" s="59"/>
      <c r="E91" s="59"/>
      <c r="F91" s="59"/>
      <c r="G91" s="59"/>
      <c r="H91" s="59"/>
    </row>
    <row r="92" spans="1:8" ht="24.9" customHeight="1">
      <c r="A92" s="59"/>
      <c r="B92" s="59"/>
      <c r="C92" s="59"/>
      <c r="D92" s="59"/>
      <c r="E92" s="59"/>
      <c r="F92" s="59"/>
      <c r="G92" s="59"/>
      <c r="H92" s="59"/>
    </row>
    <row r="93" spans="1:8" ht="24.9" customHeight="1">
      <c r="A93" s="59"/>
      <c r="B93" s="59"/>
      <c r="C93" s="59"/>
      <c r="D93" s="59"/>
      <c r="E93" s="59"/>
      <c r="F93" s="59"/>
      <c r="G93" s="59"/>
      <c r="H93" s="59"/>
    </row>
    <row r="94" spans="1:8" ht="24.9" customHeight="1">
      <c r="A94" s="59"/>
      <c r="B94" s="59"/>
      <c r="C94" s="59"/>
      <c r="D94" s="59"/>
      <c r="E94" s="59"/>
      <c r="F94" s="59"/>
      <c r="G94" s="59"/>
      <c r="H94" s="59"/>
    </row>
    <row r="95" spans="1:8" ht="24.9" customHeight="1">
      <c r="A95" s="59"/>
      <c r="B95" s="59"/>
      <c r="C95" s="59"/>
      <c r="D95" s="59"/>
      <c r="E95" s="59"/>
      <c r="F95" s="59"/>
      <c r="G95" s="59"/>
      <c r="H95" s="59"/>
    </row>
    <row r="96" spans="1:8" ht="24.9" customHeight="1">
      <c r="A96" s="59"/>
      <c r="B96" s="59"/>
      <c r="C96" s="59"/>
      <c r="D96" s="59"/>
      <c r="E96" s="59"/>
      <c r="F96" s="59"/>
      <c r="G96" s="59"/>
      <c r="H96" s="59"/>
    </row>
    <row r="97" spans="1:8" ht="24.9" customHeight="1">
      <c r="A97" s="59"/>
      <c r="B97" s="59"/>
      <c r="C97" s="59"/>
      <c r="D97" s="59"/>
      <c r="E97" s="59"/>
      <c r="F97" s="59"/>
      <c r="G97" s="59"/>
      <c r="H97" s="59"/>
    </row>
    <row r="98" spans="1:8" ht="24.9" customHeight="1">
      <c r="A98" s="59"/>
      <c r="B98" s="59"/>
      <c r="C98" s="59"/>
      <c r="D98" s="59"/>
      <c r="E98" s="59"/>
      <c r="F98" s="59"/>
      <c r="G98" s="59"/>
      <c r="H98" s="59"/>
    </row>
    <row r="99" spans="1:8" ht="24.9" customHeight="1">
      <c r="A99" s="59"/>
      <c r="B99" s="59"/>
      <c r="C99" s="59"/>
      <c r="D99" s="59"/>
      <c r="E99" s="59"/>
      <c r="F99" s="59"/>
      <c r="G99" s="59"/>
      <c r="H99" s="59"/>
    </row>
    <row r="100" spans="1:8" ht="24.9" customHeight="1">
      <c r="A100" s="59"/>
      <c r="B100" s="59"/>
      <c r="C100" s="59"/>
      <c r="D100" s="59"/>
      <c r="E100" s="59"/>
      <c r="F100" s="59"/>
      <c r="G100" s="59"/>
      <c r="H100" s="59"/>
    </row>
    <row r="101" spans="1:8" ht="24.9" customHeight="1">
      <c r="A101" s="59"/>
      <c r="B101" s="59"/>
      <c r="C101" s="59"/>
      <c r="D101" s="59"/>
      <c r="E101" s="59"/>
      <c r="F101" s="59"/>
      <c r="G101" s="59"/>
      <c r="H101" s="59"/>
    </row>
    <row r="102" spans="1:8" ht="24.9" customHeight="1">
      <c r="A102" s="59"/>
      <c r="B102" s="59"/>
      <c r="C102" s="59"/>
      <c r="D102" s="59"/>
      <c r="E102" s="59"/>
      <c r="F102" s="59"/>
      <c r="G102" s="59"/>
      <c r="H102" s="59"/>
    </row>
    <row r="103" spans="1:8" ht="24.9" customHeight="1">
      <c r="A103" s="59"/>
      <c r="B103" s="59"/>
      <c r="C103" s="59"/>
      <c r="D103" s="59"/>
      <c r="E103" s="59"/>
      <c r="F103" s="59"/>
      <c r="G103" s="59"/>
      <c r="H103" s="59"/>
    </row>
    <row r="104" spans="1:8" ht="24.9" customHeight="1">
      <c r="A104" s="59"/>
      <c r="B104" s="59"/>
      <c r="C104" s="59"/>
      <c r="D104" s="59"/>
      <c r="E104" s="59"/>
      <c r="F104" s="59"/>
      <c r="G104" s="59"/>
      <c r="H104" s="59"/>
    </row>
    <row r="105" spans="1:8" ht="24.9" customHeight="1">
      <c r="A105" s="59"/>
      <c r="B105" s="59"/>
      <c r="C105" s="59"/>
      <c r="D105" s="59"/>
      <c r="E105" s="59"/>
      <c r="F105" s="59"/>
      <c r="G105" s="59"/>
      <c r="H105" s="59"/>
    </row>
    <row r="106" spans="1:8" ht="21.9" customHeight="1">
      <c r="A106" s="59"/>
      <c r="B106" s="59"/>
      <c r="C106" s="59"/>
      <c r="D106" s="59"/>
      <c r="E106" s="59"/>
      <c r="F106" s="59"/>
      <c r="G106" s="59"/>
      <c r="H106" s="59"/>
    </row>
    <row r="107" spans="1:8" ht="21.9" customHeight="1">
      <c r="A107" s="59"/>
      <c r="B107" s="59"/>
      <c r="C107" s="59"/>
      <c r="D107" s="59"/>
      <c r="E107" s="59"/>
      <c r="F107" s="59"/>
      <c r="G107" s="59"/>
      <c r="H107" s="59"/>
    </row>
    <row r="108" spans="1:8" ht="21.9" customHeight="1">
      <c r="A108" s="59"/>
      <c r="B108" s="59"/>
      <c r="C108" s="59"/>
      <c r="D108" s="59"/>
      <c r="E108" s="59"/>
      <c r="F108" s="59"/>
      <c r="G108" s="59"/>
      <c r="H108" s="59"/>
    </row>
    <row r="109" spans="1:8" ht="21.9" customHeight="1">
      <c r="A109" s="59"/>
      <c r="B109" s="59"/>
      <c r="C109" s="59"/>
      <c r="D109" s="59"/>
      <c r="E109" s="59"/>
      <c r="F109" s="59"/>
      <c r="G109" s="59"/>
      <c r="H109" s="59"/>
    </row>
    <row r="110" spans="1:8" ht="21.9" customHeight="1">
      <c r="A110" s="59"/>
      <c r="B110" s="59"/>
      <c r="C110" s="59"/>
      <c r="D110" s="59"/>
      <c r="E110" s="59"/>
      <c r="F110" s="59"/>
      <c r="G110" s="59"/>
      <c r="H110" s="59"/>
    </row>
    <row r="111" spans="1:8" ht="21.9" customHeight="1">
      <c r="A111" s="59"/>
      <c r="B111" s="59"/>
      <c r="C111" s="59"/>
      <c r="D111" s="59"/>
      <c r="E111" s="59"/>
      <c r="F111" s="59"/>
      <c r="G111" s="59"/>
      <c r="H111" s="59"/>
    </row>
    <row r="112" spans="1:8" ht="21.9" customHeight="1">
      <c r="A112" s="59"/>
      <c r="B112" s="59"/>
      <c r="C112" s="59"/>
      <c r="D112" s="59"/>
      <c r="E112" s="59"/>
      <c r="F112" s="59"/>
      <c r="G112" s="59"/>
      <c r="H112" s="59"/>
    </row>
    <row r="113" spans="1:8" ht="21.9" customHeight="1">
      <c r="A113" s="59"/>
      <c r="B113" s="59"/>
      <c r="C113" s="59"/>
      <c r="D113" s="59"/>
      <c r="E113" s="59"/>
      <c r="F113" s="59"/>
      <c r="G113" s="59"/>
      <c r="H113" s="59"/>
    </row>
    <row r="114" spans="1:8" ht="21.9" customHeight="1">
      <c r="A114" s="59"/>
      <c r="B114" s="59"/>
      <c r="C114" s="59"/>
      <c r="D114" s="59"/>
      <c r="E114" s="59"/>
      <c r="F114" s="59"/>
      <c r="G114" s="59"/>
      <c r="H114" s="59"/>
    </row>
    <row r="115" spans="1:8" ht="21.9" customHeight="1">
      <c r="A115" s="59"/>
      <c r="B115" s="59"/>
      <c r="C115" s="59"/>
      <c r="D115" s="59"/>
      <c r="E115" s="59"/>
      <c r="F115" s="59"/>
      <c r="G115" s="59"/>
      <c r="H115" s="59"/>
    </row>
    <row r="116" spans="1:8" ht="21.9" customHeight="1">
      <c r="A116" s="59"/>
      <c r="B116" s="59"/>
      <c r="C116" s="59"/>
      <c r="D116" s="59"/>
      <c r="E116" s="59"/>
      <c r="F116" s="59"/>
      <c r="G116" s="59"/>
      <c r="H116" s="59"/>
    </row>
    <row r="117" spans="1:8" ht="21.9" customHeight="1">
      <c r="A117" s="59"/>
      <c r="B117" s="59"/>
      <c r="C117" s="59"/>
      <c r="D117" s="59"/>
      <c r="E117" s="59"/>
      <c r="F117" s="59"/>
      <c r="G117" s="59"/>
      <c r="H117" s="59"/>
    </row>
    <row r="118" spans="1:8" ht="21.9" customHeight="1">
      <c r="A118" s="59"/>
      <c r="B118" s="59"/>
      <c r="C118" s="59"/>
      <c r="D118" s="59"/>
      <c r="E118" s="59"/>
      <c r="F118" s="59"/>
      <c r="G118" s="59"/>
      <c r="H118" s="59"/>
    </row>
    <row r="119" spans="1:8" ht="21.9" customHeight="1">
      <c r="A119" s="59"/>
      <c r="B119" s="59"/>
      <c r="C119" s="59"/>
      <c r="D119" s="59"/>
      <c r="E119" s="59"/>
      <c r="F119" s="59"/>
      <c r="G119" s="59"/>
      <c r="H119" s="59"/>
    </row>
    <row r="120" spans="1:8" ht="21.9" customHeight="1">
      <c r="A120" s="59"/>
      <c r="B120" s="59"/>
      <c r="C120" s="59"/>
      <c r="D120" s="59"/>
      <c r="E120" s="59"/>
      <c r="F120" s="59"/>
      <c r="G120" s="59"/>
      <c r="H120" s="59"/>
    </row>
    <row r="121" spans="1:8" ht="21.9" customHeight="1">
      <c r="A121" s="59"/>
      <c r="B121" s="59"/>
      <c r="C121" s="59"/>
      <c r="D121" s="59"/>
      <c r="E121" s="59"/>
      <c r="F121" s="59"/>
      <c r="G121" s="59"/>
      <c r="H121" s="59"/>
    </row>
    <row r="122" spans="1:8" ht="21.9" customHeight="1">
      <c r="A122" s="59"/>
      <c r="B122" s="59"/>
      <c r="C122" s="59"/>
      <c r="D122" s="59"/>
      <c r="E122" s="59"/>
      <c r="F122" s="59"/>
      <c r="G122" s="59"/>
      <c r="H122" s="59"/>
    </row>
    <row r="123" spans="1:8" ht="21.9" customHeight="1">
      <c r="A123" s="59"/>
      <c r="B123" s="59"/>
      <c r="C123" s="59"/>
      <c r="D123" s="59"/>
      <c r="E123" s="59"/>
      <c r="F123" s="59"/>
      <c r="G123" s="59"/>
      <c r="H123" s="59"/>
    </row>
    <row r="124" spans="1:8" ht="21.9" customHeight="1">
      <c r="A124" s="59"/>
      <c r="B124" s="59"/>
      <c r="C124" s="59"/>
      <c r="D124" s="59"/>
      <c r="E124" s="59"/>
      <c r="F124" s="59"/>
      <c r="G124" s="59"/>
      <c r="H124" s="59"/>
    </row>
    <row r="125" spans="1:8" ht="21.9" customHeight="1">
      <c r="A125" s="59"/>
      <c r="B125" s="59"/>
      <c r="C125" s="59"/>
      <c r="D125" s="59"/>
      <c r="E125" s="59"/>
      <c r="F125" s="59"/>
      <c r="G125" s="59"/>
      <c r="H125" s="59"/>
    </row>
    <row r="126" spans="1:8" ht="21.9" customHeight="1">
      <c r="A126" s="59"/>
      <c r="B126" s="59"/>
      <c r="C126" s="59"/>
      <c r="D126" s="59"/>
      <c r="E126" s="59"/>
      <c r="F126" s="59"/>
      <c r="G126" s="59"/>
      <c r="H126" s="59"/>
    </row>
    <row r="127" spans="1:8" ht="18" customHeight="1">
      <c r="A127" s="59"/>
      <c r="B127" s="59"/>
      <c r="C127" s="59"/>
      <c r="D127" s="59"/>
      <c r="E127" s="59"/>
      <c r="F127" s="59"/>
      <c r="G127" s="59"/>
      <c r="H127" s="59"/>
    </row>
    <row r="128" spans="1:8" ht="18" customHeight="1">
      <c r="A128" s="59"/>
      <c r="B128" s="59"/>
      <c r="C128" s="59"/>
      <c r="D128" s="59"/>
      <c r="E128" s="59"/>
      <c r="F128" s="59"/>
      <c r="G128" s="59"/>
      <c r="H128" s="59"/>
    </row>
    <row r="129" spans="1:8" ht="18" customHeight="1">
      <c r="A129" s="59"/>
      <c r="B129" s="59"/>
      <c r="C129" s="59"/>
      <c r="D129" s="59"/>
      <c r="E129" s="59"/>
      <c r="F129" s="59"/>
      <c r="G129" s="59"/>
      <c r="H129" s="59"/>
    </row>
    <row r="130" spans="1:8" ht="18" customHeight="1">
      <c r="A130" s="59"/>
      <c r="B130" s="59"/>
      <c r="C130" s="59"/>
      <c r="D130" s="59"/>
      <c r="E130" s="59"/>
      <c r="F130" s="59"/>
      <c r="G130" s="59"/>
      <c r="H130" s="59"/>
    </row>
    <row r="131" spans="1:8" ht="18" customHeight="1">
      <c r="A131" s="59"/>
      <c r="B131" s="59"/>
      <c r="C131" s="59"/>
      <c r="D131" s="59"/>
      <c r="E131" s="59"/>
      <c r="F131" s="59"/>
      <c r="G131" s="59"/>
      <c r="H131" s="59"/>
    </row>
    <row r="132" spans="1:8" ht="18" customHeight="1">
      <c r="A132" s="59"/>
      <c r="B132" s="59"/>
      <c r="C132" s="59"/>
      <c r="D132" s="59"/>
      <c r="E132" s="59"/>
      <c r="F132" s="59"/>
      <c r="G132" s="59"/>
      <c r="H132" s="59"/>
    </row>
    <row r="133" spans="1:8" ht="18" customHeight="1">
      <c r="A133" s="59"/>
      <c r="B133" s="59"/>
      <c r="C133" s="59"/>
      <c r="D133" s="59"/>
      <c r="E133" s="59"/>
      <c r="F133" s="59"/>
      <c r="G133" s="59"/>
      <c r="H133" s="59"/>
    </row>
    <row r="134" spans="1:8" ht="18" customHeight="1">
      <c r="A134" s="59"/>
      <c r="B134" s="59"/>
      <c r="C134" s="59"/>
      <c r="D134" s="59"/>
      <c r="E134" s="59"/>
      <c r="F134" s="59"/>
      <c r="G134" s="59"/>
      <c r="H134" s="59"/>
    </row>
    <row r="135" spans="1:8" ht="18" customHeight="1">
      <c r="A135" s="59"/>
      <c r="B135" s="59"/>
      <c r="C135" s="59"/>
      <c r="D135" s="59"/>
      <c r="E135" s="59"/>
      <c r="F135" s="59"/>
      <c r="G135" s="59"/>
      <c r="H135" s="59"/>
    </row>
    <row r="136" spans="1:8" ht="18" customHeight="1">
      <c r="A136" s="59"/>
      <c r="B136" s="59"/>
      <c r="C136" s="59"/>
      <c r="D136" s="59"/>
      <c r="E136" s="59"/>
      <c r="F136" s="59"/>
      <c r="G136" s="59"/>
      <c r="H136" s="59"/>
    </row>
    <row r="137" spans="1:8" ht="18" customHeight="1">
      <c r="A137" s="59"/>
      <c r="B137" s="59"/>
      <c r="C137" s="59"/>
      <c r="D137" s="59"/>
      <c r="E137" s="59"/>
      <c r="F137" s="59"/>
      <c r="G137" s="59"/>
      <c r="H137" s="59"/>
    </row>
    <row r="138" spans="1:8" ht="18" customHeight="1">
      <c r="A138" s="59"/>
      <c r="B138" s="59"/>
      <c r="C138" s="59"/>
      <c r="D138" s="59"/>
      <c r="E138" s="59"/>
      <c r="F138" s="59"/>
      <c r="G138" s="59"/>
      <c r="H138" s="59"/>
    </row>
    <row r="139" spans="1:8" ht="18" customHeight="1">
      <c r="A139" s="59"/>
      <c r="B139" s="59"/>
      <c r="C139" s="59"/>
      <c r="D139" s="59"/>
      <c r="E139" s="59"/>
      <c r="F139" s="59"/>
      <c r="G139" s="59"/>
      <c r="H139" s="59"/>
    </row>
    <row r="140" spans="1:8" ht="18" customHeight="1">
      <c r="A140" s="59"/>
      <c r="B140" s="59"/>
      <c r="C140" s="59"/>
      <c r="D140" s="59"/>
      <c r="E140" s="59"/>
      <c r="F140" s="59"/>
      <c r="G140" s="59"/>
      <c r="H140" s="59"/>
    </row>
    <row r="141" spans="1:8" ht="18" customHeight="1">
      <c r="A141" s="59"/>
      <c r="B141" s="59"/>
      <c r="C141" s="59"/>
      <c r="D141" s="59"/>
      <c r="E141" s="59"/>
      <c r="F141" s="59"/>
      <c r="G141" s="59"/>
      <c r="H141" s="59"/>
    </row>
    <row r="142" spans="1:8" ht="18" customHeight="1">
      <c r="A142" s="59"/>
      <c r="B142" s="59"/>
      <c r="C142" s="59"/>
      <c r="D142" s="59"/>
      <c r="E142" s="59"/>
      <c r="F142" s="59"/>
      <c r="G142" s="59"/>
      <c r="H142" s="59"/>
    </row>
    <row r="143" spans="1:8" ht="18" customHeight="1">
      <c r="A143" s="59"/>
      <c r="B143" s="59"/>
      <c r="C143" s="59"/>
      <c r="D143" s="59"/>
      <c r="E143" s="59"/>
      <c r="F143" s="59"/>
      <c r="G143" s="59"/>
      <c r="H143" s="59"/>
    </row>
    <row r="144" spans="1:8" ht="18" customHeight="1">
      <c r="A144" s="59"/>
      <c r="B144" s="59"/>
      <c r="C144" s="59"/>
      <c r="D144" s="59"/>
      <c r="E144" s="59"/>
      <c r="F144" s="59"/>
      <c r="G144" s="59"/>
      <c r="H144" s="59"/>
    </row>
    <row r="145" spans="1:8" ht="18" customHeight="1">
      <c r="A145" s="59"/>
      <c r="B145" s="59"/>
      <c r="C145" s="59"/>
      <c r="D145" s="59"/>
      <c r="E145" s="59"/>
      <c r="F145" s="59"/>
      <c r="G145" s="59"/>
      <c r="H145" s="59"/>
    </row>
    <row r="146" spans="1:8" ht="18" customHeight="1">
      <c r="A146" s="59"/>
      <c r="B146" s="59"/>
      <c r="C146" s="59"/>
      <c r="D146" s="59"/>
      <c r="E146" s="59"/>
      <c r="F146" s="59"/>
      <c r="G146" s="59"/>
      <c r="H146" s="59"/>
    </row>
    <row r="147" spans="1:8" ht="18" customHeight="1">
      <c r="A147" s="59"/>
      <c r="B147" s="59"/>
      <c r="C147" s="59"/>
      <c r="D147" s="59"/>
      <c r="E147" s="59"/>
      <c r="F147" s="59"/>
      <c r="G147" s="59"/>
      <c r="H147" s="59"/>
    </row>
    <row r="148" spans="1:8" ht="18" customHeight="1">
      <c r="A148" s="59"/>
      <c r="B148" s="59"/>
      <c r="C148" s="59"/>
      <c r="D148" s="59"/>
      <c r="E148" s="59"/>
      <c r="F148" s="59"/>
      <c r="G148" s="59"/>
      <c r="H148" s="59"/>
    </row>
    <row r="149" spans="1:8" ht="18" customHeight="1">
      <c r="A149" s="59"/>
      <c r="B149" s="59"/>
      <c r="C149" s="59"/>
      <c r="D149" s="59"/>
      <c r="E149" s="59"/>
      <c r="F149" s="59"/>
      <c r="G149" s="59"/>
      <c r="H149" s="59"/>
    </row>
    <row r="150" spans="1:8" ht="18" customHeight="1">
      <c r="A150" s="59"/>
      <c r="B150" s="59"/>
      <c r="C150" s="59"/>
      <c r="D150" s="59"/>
      <c r="E150" s="59"/>
      <c r="F150" s="59"/>
      <c r="G150" s="59"/>
      <c r="H150" s="59"/>
    </row>
    <row r="151" spans="1:8" ht="18" customHeight="1">
      <c r="A151" s="59"/>
      <c r="B151" s="59"/>
      <c r="C151" s="59"/>
      <c r="D151" s="59"/>
      <c r="E151" s="59"/>
      <c r="F151" s="59"/>
      <c r="G151" s="59"/>
      <c r="H151" s="59"/>
    </row>
    <row r="152" spans="1:8" ht="18" customHeight="1">
      <c r="A152" s="59"/>
      <c r="B152" s="59"/>
      <c r="C152" s="59"/>
      <c r="D152" s="59"/>
      <c r="E152" s="59"/>
      <c r="F152" s="59"/>
      <c r="G152" s="59"/>
      <c r="H152" s="59"/>
    </row>
    <row r="153" spans="1:8" ht="18" customHeight="1">
      <c r="A153" s="59"/>
      <c r="B153" s="59"/>
      <c r="C153" s="59"/>
      <c r="D153" s="59"/>
      <c r="E153" s="59"/>
      <c r="F153" s="59"/>
      <c r="G153" s="59"/>
      <c r="H153" s="59"/>
    </row>
    <row r="154" spans="1:8" ht="18" customHeight="1">
      <c r="A154" s="59"/>
      <c r="B154" s="59"/>
      <c r="C154" s="59"/>
      <c r="D154" s="59"/>
      <c r="E154" s="59"/>
      <c r="F154" s="59"/>
      <c r="G154" s="59"/>
      <c r="H154" s="59"/>
    </row>
    <row r="155" spans="1:8" ht="18" customHeight="1">
      <c r="A155" s="59"/>
      <c r="B155" s="59"/>
      <c r="C155" s="59"/>
      <c r="D155" s="59"/>
      <c r="E155" s="59"/>
      <c r="F155" s="59"/>
      <c r="G155" s="59"/>
      <c r="H155" s="59"/>
    </row>
    <row r="156" spans="1:8" ht="18" customHeight="1">
      <c r="A156" s="59"/>
      <c r="B156" s="59"/>
      <c r="C156" s="59"/>
      <c r="D156" s="59"/>
      <c r="E156" s="59"/>
      <c r="F156" s="59"/>
      <c r="G156" s="59"/>
      <c r="H156" s="59"/>
    </row>
    <row r="157" spans="1:8" ht="18" customHeight="1">
      <c r="A157" s="59"/>
      <c r="B157" s="59"/>
      <c r="C157" s="59"/>
      <c r="D157" s="59"/>
      <c r="E157" s="59"/>
      <c r="F157" s="59"/>
      <c r="G157" s="59"/>
      <c r="H157" s="59"/>
    </row>
    <row r="158" spans="1:8" ht="18" customHeight="1">
      <c r="A158" s="59"/>
      <c r="B158" s="59"/>
      <c r="C158" s="59"/>
      <c r="D158" s="59"/>
      <c r="E158" s="59"/>
      <c r="F158" s="59"/>
      <c r="G158" s="59"/>
      <c r="H158" s="59"/>
    </row>
    <row r="159" spans="1:8" ht="18" customHeight="1">
      <c r="A159" s="59"/>
      <c r="B159" s="59"/>
      <c r="C159" s="59"/>
      <c r="D159" s="59"/>
      <c r="E159" s="59"/>
      <c r="F159" s="59"/>
      <c r="G159" s="59"/>
      <c r="H159" s="59"/>
    </row>
    <row r="160" spans="1:8" ht="18" customHeight="1">
      <c r="A160" s="59"/>
      <c r="B160" s="59"/>
      <c r="C160" s="59"/>
      <c r="D160" s="59"/>
      <c r="E160" s="59"/>
      <c r="F160" s="59"/>
      <c r="G160" s="59"/>
      <c r="H160" s="59"/>
    </row>
    <row r="161" spans="1:8" ht="18" customHeight="1">
      <c r="A161" s="59"/>
      <c r="B161" s="59"/>
      <c r="C161" s="59"/>
      <c r="D161" s="59"/>
      <c r="E161" s="59"/>
      <c r="F161" s="59"/>
      <c r="G161" s="59"/>
      <c r="H161" s="59"/>
    </row>
    <row r="162" spans="1:8" ht="18" customHeight="1">
      <c r="A162" s="59"/>
      <c r="B162" s="59"/>
      <c r="C162" s="59"/>
      <c r="D162" s="59"/>
      <c r="E162" s="59"/>
      <c r="F162" s="59"/>
      <c r="G162" s="59"/>
      <c r="H162" s="59"/>
    </row>
    <row r="163" spans="1:8" ht="18" customHeight="1">
      <c r="A163" s="59"/>
      <c r="B163" s="59"/>
      <c r="C163" s="59"/>
      <c r="D163" s="59"/>
      <c r="E163" s="59"/>
      <c r="F163" s="59"/>
      <c r="G163" s="59"/>
      <c r="H163" s="59"/>
    </row>
    <row r="164" spans="1:8" ht="18" customHeight="1">
      <c r="A164" s="59"/>
      <c r="B164" s="59"/>
      <c r="C164" s="59"/>
      <c r="D164" s="59"/>
      <c r="E164" s="59"/>
      <c r="F164" s="59"/>
      <c r="G164" s="59"/>
      <c r="H164" s="59"/>
    </row>
    <row r="165" spans="1:8" ht="18" customHeight="1">
      <c r="A165" s="59"/>
      <c r="B165" s="59"/>
      <c r="C165" s="59"/>
      <c r="D165" s="59"/>
      <c r="E165" s="59"/>
      <c r="F165" s="59"/>
      <c r="G165" s="59"/>
      <c r="H165" s="59"/>
    </row>
    <row r="166" spans="1:8" ht="18" customHeight="1">
      <c r="A166" s="59"/>
      <c r="B166" s="59"/>
      <c r="C166" s="59"/>
      <c r="D166" s="59"/>
      <c r="E166" s="59"/>
      <c r="F166" s="59"/>
      <c r="G166" s="59"/>
      <c r="H166" s="59"/>
    </row>
    <row r="167" spans="1:8" ht="18" customHeight="1">
      <c r="A167" s="59"/>
      <c r="B167" s="59"/>
      <c r="C167" s="59"/>
      <c r="D167" s="59"/>
      <c r="E167" s="59"/>
      <c r="F167" s="59"/>
      <c r="G167" s="59"/>
      <c r="H167" s="59"/>
    </row>
    <row r="168" spans="1:8" ht="18" customHeight="1">
      <c r="A168" s="59"/>
      <c r="B168" s="59"/>
      <c r="C168" s="59"/>
      <c r="D168" s="59"/>
      <c r="E168" s="59"/>
      <c r="F168" s="59"/>
      <c r="G168" s="59"/>
      <c r="H168" s="59"/>
    </row>
    <row r="169" spans="1:8" ht="18" customHeight="1">
      <c r="A169" s="59"/>
      <c r="B169" s="59"/>
      <c r="C169" s="59"/>
      <c r="D169" s="59"/>
      <c r="E169" s="59"/>
      <c r="F169" s="59"/>
      <c r="G169" s="59"/>
      <c r="H169" s="59"/>
    </row>
    <row r="170" spans="1:8" ht="18" customHeight="1">
      <c r="A170" s="59"/>
      <c r="B170" s="59"/>
      <c r="C170" s="59"/>
      <c r="D170" s="59"/>
      <c r="E170" s="59"/>
      <c r="F170" s="59"/>
      <c r="G170" s="59"/>
      <c r="H170" s="59"/>
    </row>
    <row r="171" spans="1:8" ht="18" customHeight="1">
      <c r="A171" s="59"/>
      <c r="B171" s="59"/>
      <c r="C171" s="59"/>
      <c r="D171" s="59"/>
      <c r="E171" s="59"/>
      <c r="F171" s="59"/>
      <c r="G171" s="59"/>
      <c r="H171" s="59"/>
    </row>
    <row r="172" spans="1:8" ht="18" customHeight="1">
      <c r="A172" s="59"/>
      <c r="B172" s="59"/>
      <c r="C172" s="59"/>
      <c r="D172" s="59"/>
      <c r="E172" s="59"/>
      <c r="F172" s="59"/>
      <c r="G172" s="59"/>
      <c r="H172" s="59"/>
    </row>
    <row r="173" spans="1:8" ht="18" customHeight="1">
      <c r="A173" s="59"/>
      <c r="B173" s="59"/>
      <c r="C173" s="59"/>
      <c r="D173" s="59"/>
      <c r="E173" s="59"/>
      <c r="F173" s="59"/>
      <c r="G173" s="59"/>
      <c r="H173" s="59"/>
    </row>
    <row r="174" spans="1:8" ht="18" customHeight="1">
      <c r="A174" s="59"/>
      <c r="B174" s="59"/>
      <c r="C174" s="59"/>
      <c r="D174" s="59"/>
      <c r="E174" s="59"/>
      <c r="F174" s="59"/>
      <c r="G174" s="59"/>
      <c r="H174" s="59"/>
    </row>
    <row r="175" spans="1:8" ht="18" customHeight="1">
      <c r="A175" s="59"/>
      <c r="B175" s="59"/>
      <c r="C175" s="59"/>
      <c r="D175" s="59"/>
      <c r="E175" s="59"/>
      <c r="F175" s="59"/>
      <c r="G175" s="59"/>
      <c r="H175" s="59"/>
    </row>
    <row r="176" spans="1:8" ht="18" customHeight="1">
      <c r="A176" s="59"/>
      <c r="B176" s="59"/>
      <c r="C176" s="59"/>
      <c r="D176" s="59"/>
      <c r="E176" s="59"/>
      <c r="F176" s="59"/>
      <c r="G176" s="59"/>
      <c r="H176" s="59"/>
    </row>
    <row r="177" spans="1:8" ht="18" customHeight="1">
      <c r="A177" s="59"/>
      <c r="B177" s="59"/>
      <c r="C177" s="59"/>
      <c r="D177" s="59"/>
      <c r="E177" s="59"/>
      <c r="F177" s="59"/>
      <c r="G177" s="59"/>
      <c r="H177" s="59"/>
    </row>
    <row r="178" spans="1:8" ht="18" customHeight="1">
      <c r="A178" s="59"/>
      <c r="B178" s="59"/>
      <c r="C178" s="59"/>
      <c r="D178" s="59"/>
      <c r="E178" s="59"/>
      <c r="F178" s="59"/>
      <c r="G178" s="59"/>
      <c r="H178" s="59"/>
    </row>
    <row r="179" spans="1:8" ht="18" customHeight="1">
      <c r="A179" s="59"/>
      <c r="B179" s="59"/>
      <c r="C179" s="59"/>
      <c r="D179" s="59"/>
      <c r="E179" s="59"/>
      <c r="F179" s="59"/>
      <c r="G179" s="59"/>
      <c r="H179" s="59"/>
    </row>
    <row r="180" spans="1:8" ht="18" customHeight="1">
      <c r="A180" s="59"/>
      <c r="B180" s="59"/>
      <c r="C180" s="59"/>
      <c r="D180" s="59"/>
      <c r="E180" s="59"/>
      <c r="F180" s="59"/>
      <c r="G180" s="59"/>
      <c r="H180" s="59"/>
    </row>
    <row r="181" spans="1:8" ht="18" customHeight="1">
      <c r="A181" s="59"/>
      <c r="B181" s="59"/>
      <c r="C181" s="59"/>
      <c r="D181" s="59"/>
      <c r="E181" s="59"/>
      <c r="F181" s="59"/>
      <c r="G181" s="59"/>
      <c r="H181" s="59"/>
    </row>
    <row r="182" spans="1:8" ht="18" customHeight="1">
      <c r="A182" s="59"/>
      <c r="B182" s="59"/>
      <c r="C182" s="59"/>
      <c r="D182" s="59"/>
      <c r="E182" s="59"/>
      <c r="F182" s="59"/>
      <c r="G182" s="59"/>
      <c r="H182" s="59"/>
    </row>
    <row r="183" spans="1:8" ht="18" customHeight="1">
      <c r="A183" s="59"/>
      <c r="B183" s="59"/>
      <c r="C183" s="59"/>
      <c r="D183" s="59"/>
      <c r="E183" s="59"/>
      <c r="F183" s="59"/>
      <c r="G183" s="59"/>
      <c r="H183" s="59"/>
    </row>
    <row r="184" spans="1:8" ht="18" customHeight="1">
      <c r="A184" s="59"/>
      <c r="B184" s="59"/>
      <c r="C184" s="59"/>
      <c r="D184" s="59"/>
      <c r="E184" s="59"/>
      <c r="F184" s="59"/>
      <c r="G184" s="59"/>
      <c r="H184" s="59"/>
    </row>
    <row r="185" spans="1:8" ht="18" customHeight="1">
      <c r="A185" s="59"/>
      <c r="B185" s="59"/>
      <c r="C185" s="59"/>
      <c r="D185" s="59"/>
      <c r="E185" s="59"/>
      <c r="F185" s="59"/>
      <c r="G185" s="59"/>
      <c r="H185" s="59"/>
    </row>
    <row r="186" spans="1:8" ht="18" customHeight="1">
      <c r="A186" s="59"/>
      <c r="B186" s="59"/>
      <c r="C186" s="59"/>
      <c r="D186" s="59"/>
      <c r="E186" s="59"/>
      <c r="F186" s="59"/>
      <c r="G186" s="59"/>
      <c r="H186" s="59"/>
    </row>
    <row r="187" spans="1:8" ht="18" customHeight="1">
      <c r="A187" s="59"/>
      <c r="B187" s="59"/>
      <c r="C187" s="59"/>
      <c r="D187" s="59"/>
      <c r="E187" s="59"/>
      <c r="F187" s="59"/>
      <c r="G187" s="59"/>
      <c r="H187" s="59"/>
    </row>
    <row r="188" spans="1:8" ht="18" customHeight="1">
      <c r="A188" s="59"/>
      <c r="B188" s="59"/>
      <c r="C188" s="59"/>
      <c r="D188" s="59"/>
      <c r="E188" s="59"/>
      <c r="F188" s="59"/>
      <c r="G188" s="59"/>
      <c r="H188" s="59"/>
    </row>
    <row r="189" spans="1:8" ht="18" customHeight="1">
      <c r="A189" s="59"/>
      <c r="B189" s="59"/>
      <c r="C189" s="59"/>
      <c r="D189" s="59"/>
      <c r="E189" s="59"/>
      <c r="F189" s="59"/>
      <c r="G189" s="59"/>
      <c r="H189" s="59"/>
    </row>
    <row r="190" spans="1:8" ht="18" customHeight="1">
      <c r="A190" s="59"/>
      <c r="B190" s="59"/>
      <c r="C190" s="59"/>
      <c r="D190" s="59"/>
      <c r="E190" s="59"/>
      <c r="F190" s="59"/>
      <c r="G190" s="59"/>
      <c r="H190" s="59"/>
    </row>
    <row r="191" spans="1:8" ht="18" customHeight="1">
      <c r="A191" s="59"/>
      <c r="B191" s="59"/>
      <c r="C191" s="59"/>
      <c r="D191" s="59"/>
      <c r="E191" s="59"/>
      <c r="F191" s="59"/>
      <c r="G191" s="59"/>
      <c r="H191" s="59"/>
    </row>
    <row r="192" spans="1:8" ht="18" customHeight="1">
      <c r="A192" s="59"/>
      <c r="B192" s="59"/>
      <c r="C192" s="59"/>
      <c r="D192" s="59"/>
      <c r="E192" s="59"/>
      <c r="F192" s="59"/>
      <c r="G192" s="59"/>
      <c r="H192" s="59"/>
    </row>
    <row r="193" spans="1:8" ht="18" customHeight="1">
      <c r="A193" s="59"/>
      <c r="B193" s="59"/>
      <c r="C193" s="59"/>
      <c r="D193" s="59"/>
      <c r="E193" s="59"/>
      <c r="F193" s="59"/>
      <c r="G193" s="59"/>
      <c r="H193" s="59"/>
    </row>
    <row r="194" spans="1:8" ht="18" customHeight="1">
      <c r="A194" s="59"/>
      <c r="B194" s="59"/>
      <c r="C194" s="59"/>
      <c r="D194" s="59"/>
      <c r="E194" s="59"/>
      <c r="F194" s="59"/>
      <c r="G194" s="59"/>
      <c r="H194" s="59"/>
    </row>
    <row r="195" spans="1:8" ht="18" customHeight="1">
      <c r="A195" s="59"/>
      <c r="B195" s="59"/>
      <c r="C195" s="59"/>
      <c r="D195" s="59"/>
      <c r="E195" s="59"/>
      <c r="F195" s="59"/>
      <c r="G195" s="59"/>
      <c r="H195" s="59"/>
    </row>
    <row r="196" spans="1:8" ht="18" customHeight="1">
      <c r="A196" s="59"/>
      <c r="B196" s="59"/>
      <c r="C196" s="59"/>
      <c r="D196" s="59"/>
      <c r="E196" s="59"/>
      <c r="F196" s="59"/>
      <c r="G196" s="59"/>
      <c r="H196" s="59"/>
    </row>
    <row r="197" spans="1:8" ht="18" customHeight="1">
      <c r="A197" s="59"/>
      <c r="B197" s="59"/>
      <c r="C197" s="59"/>
      <c r="D197" s="59"/>
      <c r="E197" s="59"/>
      <c r="F197" s="59"/>
      <c r="G197" s="59"/>
      <c r="H197" s="59"/>
    </row>
    <row r="198" spans="1:8" ht="18" customHeight="1">
      <c r="A198" s="59"/>
      <c r="B198" s="59"/>
      <c r="C198" s="59"/>
      <c r="D198" s="59"/>
      <c r="E198" s="59"/>
      <c r="F198" s="59"/>
      <c r="G198" s="59"/>
      <c r="H198" s="59"/>
    </row>
    <row r="199" spans="1:8" ht="18" customHeight="1">
      <c r="A199" s="59"/>
      <c r="B199" s="59"/>
      <c r="C199" s="59"/>
      <c r="D199" s="59"/>
      <c r="E199" s="59"/>
      <c r="F199" s="59"/>
      <c r="G199" s="59"/>
      <c r="H199" s="59"/>
    </row>
    <row r="200" spans="1:8" ht="18" customHeight="1">
      <c r="A200" s="59"/>
      <c r="B200" s="59"/>
      <c r="C200" s="59"/>
      <c r="D200" s="59"/>
      <c r="E200" s="59"/>
      <c r="F200" s="59"/>
      <c r="G200" s="59"/>
      <c r="H200" s="59"/>
    </row>
    <row r="201" spans="1:8" ht="18" customHeight="1">
      <c r="A201" s="59"/>
      <c r="B201" s="59"/>
      <c r="C201" s="59"/>
      <c r="D201" s="59"/>
      <c r="E201" s="59"/>
      <c r="F201" s="59"/>
      <c r="G201" s="59"/>
      <c r="H201" s="59"/>
    </row>
    <row r="202" spans="1:8" ht="18" customHeight="1">
      <c r="A202" s="59"/>
      <c r="B202" s="59"/>
      <c r="C202" s="59"/>
      <c r="D202" s="59"/>
      <c r="E202" s="59"/>
      <c r="F202" s="59"/>
      <c r="G202" s="59"/>
      <c r="H202" s="59"/>
    </row>
    <row r="203" spans="1:8" ht="18" customHeight="1">
      <c r="A203" s="59"/>
      <c r="B203" s="59"/>
      <c r="C203" s="59"/>
      <c r="D203" s="59"/>
      <c r="E203" s="59"/>
      <c r="F203" s="59"/>
      <c r="G203" s="59"/>
      <c r="H203" s="59"/>
    </row>
    <row r="204" spans="1:8" ht="18" customHeight="1">
      <c r="A204" s="59"/>
      <c r="B204" s="59"/>
      <c r="C204" s="59"/>
      <c r="D204" s="59"/>
      <c r="E204" s="59"/>
      <c r="F204" s="59"/>
      <c r="G204" s="59"/>
      <c r="H204" s="59"/>
    </row>
    <row r="205" spans="1:8" ht="18" customHeight="1">
      <c r="A205" s="59"/>
      <c r="B205" s="59"/>
      <c r="C205" s="59"/>
      <c r="D205" s="59"/>
      <c r="E205" s="59"/>
      <c r="F205" s="59"/>
      <c r="G205" s="59"/>
      <c r="H205" s="59"/>
    </row>
    <row r="206" spans="1:8" ht="18" customHeight="1">
      <c r="A206" s="59"/>
      <c r="B206" s="59"/>
      <c r="C206" s="59"/>
      <c r="D206" s="59"/>
      <c r="E206" s="59"/>
      <c r="F206" s="59"/>
      <c r="G206" s="59"/>
      <c r="H206" s="59"/>
    </row>
    <row r="207" spans="1:8" ht="18" customHeight="1">
      <c r="A207" s="59"/>
      <c r="B207" s="59"/>
      <c r="C207" s="59"/>
      <c r="D207" s="59"/>
      <c r="E207" s="59"/>
      <c r="F207" s="59"/>
      <c r="G207" s="59"/>
      <c r="H207" s="59"/>
    </row>
    <row r="208" spans="1:8" ht="18" customHeight="1">
      <c r="A208" s="59"/>
      <c r="B208" s="59"/>
      <c r="C208" s="59"/>
      <c r="D208" s="59"/>
      <c r="E208" s="59"/>
      <c r="F208" s="59"/>
      <c r="G208" s="59"/>
      <c r="H208" s="59"/>
    </row>
    <row r="209" spans="1:8" ht="18" customHeight="1">
      <c r="A209" s="59"/>
      <c r="B209" s="59"/>
      <c r="C209" s="59"/>
      <c r="D209" s="59"/>
      <c r="E209" s="59"/>
      <c r="F209" s="59"/>
      <c r="G209" s="59"/>
      <c r="H209" s="59"/>
    </row>
    <row r="210" spans="1:8" ht="18" customHeight="1">
      <c r="A210" s="59"/>
      <c r="B210" s="59"/>
      <c r="C210" s="59"/>
      <c r="D210" s="59"/>
      <c r="E210" s="59"/>
      <c r="F210" s="59"/>
      <c r="G210" s="59"/>
      <c r="H210" s="59"/>
    </row>
    <row r="211" spans="1:8" ht="18" customHeight="1">
      <c r="A211" s="59"/>
      <c r="B211" s="59"/>
      <c r="C211" s="59"/>
      <c r="D211" s="59"/>
      <c r="E211" s="59"/>
      <c r="F211" s="59"/>
      <c r="G211" s="59"/>
      <c r="H211" s="59"/>
    </row>
    <row r="212" spans="1:8" ht="18" customHeight="1">
      <c r="A212" s="59"/>
      <c r="B212" s="59"/>
      <c r="C212" s="59"/>
      <c r="D212" s="59"/>
      <c r="E212" s="59"/>
      <c r="F212" s="59"/>
      <c r="G212" s="59"/>
      <c r="H212" s="59"/>
    </row>
    <row r="213" spans="1:8" ht="18" customHeight="1">
      <c r="A213" s="59"/>
      <c r="B213" s="59"/>
      <c r="C213" s="59"/>
      <c r="D213" s="59"/>
      <c r="E213" s="59"/>
      <c r="F213" s="59"/>
      <c r="G213" s="59"/>
      <c r="H213" s="59"/>
    </row>
    <row r="214" spans="1:8" ht="18" customHeight="1">
      <c r="A214" s="59"/>
      <c r="B214" s="59"/>
      <c r="C214" s="59"/>
      <c r="D214" s="59"/>
      <c r="E214" s="59"/>
      <c r="F214" s="59"/>
      <c r="G214" s="59"/>
      <c r="H214" s="59"/>
    </row>
    <row r="215" spans="1:8" ht="18" customHeight="1">
      <c r="A215" s="59"/>
      <c r="B215" s="59"/>
      <c r="C215" s="59"/>
      <c r="D215" s="59"/>
      <c r="E215" s="59"/>
      <c r="F215" s="59"/>
      <c r="G215" s="59"/>
      <c r="H215" s="59"/>
    </row>
    <row r="216" spans="1:8" ht="18" customHeight="1">
      <c r="A216" s="59"/>
      <c r="B216" s="59"/>
      <c r="C216" s="59"/>
      <c r="D216" s="59"/>
      <c r="E216" s="59"/>
      <c r="F216" s="59"/>
      <c r="G216" s="59"/>
      <c r="H216" s="59"/>
    </row>
    <row r="217" spans="1:8" ht="18" customHeight="1">
      <c r="A217" s="59"/>
      <c r="B217" s="59"/>
      <c r="C217" s="59"/>
      <c r="D217" s="59"/>
      <c r="E217" s="59"/>
      <c r="F217" s="59"/>
      <c r="G217" s="59"/>
      <c r="H217" s="59"/>
    </row>
    <row r="218" spans="1:8" ht="18" customHeight="1">
      <c r="A218" s="59"/>
      <c r="B218" s="59"/>
      <c r="C218" s="59"/>
      <c r="D218" s="59"/>
      <c r="E218" s="59"/>
      <c r="F218" s="59"/>
      <c r="G218" s="59"/>
      <c r="H218" s="59"/>
    </row>
    <row r="219" spans="1:8" ht="18" customHeight="1">
      <c r="A219" s="59"/>
      <c r="B219" s="59"/>
      <c r="C219" s="59"/>
      <c r="D219" s="59"/>
      <c r="E219" s="59"/>
      <c r="F219" s="59"/>
      <c r="G219" s="59"/>
      <c r="H219" s="59"/>
    </row>
    <row r="220" spans="1:8" ht="18" customHeight="1">
      <c r="A220" s="59"/>
      <c r="B220" s="59"/>
      <c r="C220" s="59"/>
      <c r="D220" s="59"/>
      <c r="E220" s="59"/>
      <c r="F220" s="59"/>
      <c r="G220" s="59"/>
      <c r="H220" s="59"/>
    </row>
    <row r="221" spans="1:8" ht="18" customHeight="1">
      <c r="A221" s="59"/>
      <c r="B221" s="59"/>
      <c r="C221" s="59"/>
      <c r="D221" s="59"/>
      <c r="E221" s="59"/>
      <c r="F221" s="59"/>
      <c r="G221" s="59"/>
      <c r="H221" s="59"/>
    </row>
    <row r="222" spans="1:8" ht="18" customHeight="1">
      <c r="A222" s="59"/>
      <c r="B222" s="59"/>
      <c r="C222" s="59"/>
      <c r="D222" s="59"/>
      <c r="E222" s="59"/>
      <c r="F222" s="59"/>
      <c r="G222" s="59"/>
      <c r="H222" s="59"/>
    </row>
    <row r="223" spans="1:8" ht="18" customHeight="1">
      <c r="A223" s="59"/>
      <c r="B223" s="59"/>
      <c r="C223" s="59"/>
      <c r="D223" s="59"/>
      <c r="E223" s="59"/>
      <c r="F223" s="59"/>
      <c r="G223" s="59"/>
      <c r="H223" s="59"/>
    </row>
    <row r="224" spans="1:8" ht="18" customHeight="1">
      <c r="A224" s="59"/>
      <c r="B224" s="59"/>
      <c r="C224" s="59"/>
      <c r="D224" s="59"/>
      <c r="E224" s="59"/>
      <c r="F224" s="59"/>
      <c r="G224" s="59"/>
      <c r="H224" s="59"/>
    </row>
    <row r="225" spans="1:8" ht="18" customHeight="1">
      <c r="A225" s="59"/>
      <c r="B225" s="59"/>
      <c r="C225" s="59"/>
      <c r="D225" s="59"/>
      <c r="E225" s="59"/>
      <c r="F225" s="59"/>
      <c r="G225" s="59"/>
      <c r="H225" s="59"/>
    </row>
    <row r="226" spans="1:8" ht="18" customHeight="1">
      <c r="A226" s="59"/>
      <c r="B226" s="59"/>
      <c r="C226" s="59"/>
      <c r="D226" s="59"/>
      <c r="E226" s="59"/>
      <c r="F226" s="59"/>
      <c r="G226" s="59"/>
      <c r="H226" s="59"/>
    </row>
    <row r="227" spans="1:8" ht="18" customHeight="1">
      <c r="A227" s="59"/>
      <c r="B227" s="59"/>
      <c r="C227" s="59"/>
      <c r="D227" s="59"/>
      <c r="E227" s="59"/>
      <c r="F227" s="59"/>
      <c r="G227" s="59"/>
      <c r="H227" s="59"/>
    </row>
    <row r="228" spans="1:8" ht="18" customHeight="1">
      <c r="A228" s="59"/>
      <c r="B228" s="59"/>
      <c r="C228" s="59"/>
      <c r="D228" s="59"/>
      <c r="E228" s="59"/>
      <c r="F228" s="59"/>
      <c r="G228" s="59"/>
      <c r="H228" s="59"/>
    </row>
    <row r="229" spans="1:8" ht="18" customHeight="1">
      <c r="A229" s="59"/>
      <c r="B229" s="59"/>
      <c r="C229" s="59"/>
      <c r="D229" s="59"/>
      <c r="E229" s="59"/>
      <c r="F229" s="59"/>
      <c r="G229" s="59"/>
      <c r="H229" s="59"/>
    </row>
    <row r="230" spans="1:8" ht="18" customHeight="1">
      <c r="A230" s="59"/>
      <c r="B230" s="59"/>
      <c r="C230" s="59"/>
      <c r="D230" s="59"/>
      <c r="E230" s="59"/>
      <c r="F230" s="59"/>
      <c r="G230" s="59"/>
      <c r="H230" s="59"/>
    </row>
    <row r="231" spans="1:8" ht="18" customHeight="1">
      <c r="A231" s="59"/>
      <c r="B231" s="59"/>
      <c r="C231" s="59"/>
      <c r="D231" s="59"/>
      <c r="E231" s="59"/>
      <c r="F231" s="59"/>
      <c r="G231" s="59"/>
      <c r="H231" s="59"/>
    </row>
    <row r="232" spans="1:8" ht="18" customHeight="1">
      <c r="A232" s="59"/>
      <c r="B232" s="59"/>
      <c r="C232" s="59"/>
      <c r="D232" s="59"/>
      <c r="E232" s="59"/>
      <c r="F232" s="59"/>
      <c r="G232" s="59"/>
      <c r="H232" s="59"/>
    </row>
    <row r="233" spans="1:8" ht="18" customHeight="1">
      <c r="A233" s="59"/>
      <c r="B233" s="59"/>
      <c r="C233" s="59"/>
      <c r="D233" s="59"/>
      <c r="E233" s="59"/>
      <c r="F233" s="59"/>
      <c r="G233" s="59"/>
      <c r="H233" s="59"/>
    </row>
    <row r="234" spans="1:8" ht="18" customHeight="1">
      <c r="A234" s="59"/>
      <c r="B234" s="59"/>
      <c r="C234" s="59"/>
      <c r="D234" s="59"/>
      <c r="E234" s="59"/>
      <c r="F234" s="59"/>
      <c r="G234" s="59"/>
      <c r="H234" s="59"/>
    </row>
    <row r="235" spans="1:8" ht="18" customHeight="1">
      <c r="A235" s="59"/>
      <c r="B235" s="59"/>
      <c r="C235" s="59"/>
      <c r="D235" s="59"/>
      <c r="E235" s="59"/>
      <c r="F235" s="59"/>
      <c r="G235" s="59"/>
      <c r="H235" s="59"/>
    </row>
    <row r="236" spans="1:8" ht="18" customHeight="1">
      <c r="A236" s="59"/>
      <c r="B236" s="59"/>
      <c r="C236" s="59"/>
      <c r="D236" s="59"/>
      <c r="E236" s="59"/>
      <c r="F236" s="59"/>
      <c r="G236" s="59"/>
      <c r="H236" s="59"/>
    </row>
    <row r="237" spans="1:8" ht="18" customHeight="1">
      <c r="A237" s="59"/>
      <c r="B237" s="59"/>
      <c r="C237" s="59"/>
      <c r="D237" s="59"/>
      <c r="E237" s="59"/>
      <c r="F237" s="59"/>
      <c r="G237" s="59"/>
      <c r="H237" s="59"/>
    </row>
    <row r="238" spans="1:8" ht="18" customHeight="1">
      <c r="A238" s="59"/>
      <c r="B238" s="59"/>
      <c r="C238" s="59"/>
      <c r="D238" s="59"/>
      <c r="E238" s="59"/>
      <c r="F238" s="59"/>
      <c r="G238" s="59"/>
      <c r="H238" s="59"/>
    </row>
    <row r="239" spans="1:8" ht="18" customHeight="1">
      <c r="A239" s="59"/>
      <c r="B239" s="59"/>
      <c r="C239" s="59"/>
      <c r="D239" s="59"/>
      <c r="E239" s="59"/>
      <c r="F239" s="59"/>
      <c r="G239" s="59"/>
      <c r="H239" s="59"/>
    </row>
    <row r="240" spans="1:8" ht="18" customHeight="1">
      <c r="A240" s="59"/>
      <c r="B240" s="59"/>
      <c r="C240" s="59"/>
      <c r="D240" s="59"/>
      <c r="E240" s="59"/>
      <c r="F240" s="59"/>
      <c r="G240" s="59"/>
      <c r="H240" s="59"/>
    </row>
    <row r="241" spans="1:8" ht="18" customHeight="1">
      <c r="A241" s="59"/>
      <c r="B241" s="59"/>
      <c r="C241" s="59"/>
      <c r="D241" s="59"/>
      <c r="E241" s="59"/>
      <c r="F241" s="59"/>
      <c r="G241" s="59"/>
      <c r="H241" s="59"/>
    </row>
    <row r="242" spans="1:8" ht="18" customHeight="1">
      <c r="A242" s="59"/>
      <c r="B242" s="59"/>
      <c r="C242" s="59"/>
      <c r="D242" s="59"/>
      <c r="E242" s="59"/>
      <c r="F242" s="59"/>
      <c r="G242" s="59"/>
      <c r="H242" s="59"/>
    </row>
    <row r="243" spans="1:8" ht="18" customHeight="1">
      <c r="A243" s="59"/>
      <c r="B243" s="59"/>
      <c r="C243" s="59"/>
      <c r="D243" s="59"/>
      <c r="E243" s="59"/>
      <c r="F243" s="59"/>
      <c r="G243" s="59"/>
      <c r="H243" s="59"/>
    </row>
    <row r="244" spans="1:8" ht="18" customHeight="1">
      <c r="A244" s="59"/>
      <c r="B244" s="59"/>
      <c r="C244" s="59"/>
      <c r="D244" s="59"/>
      <c r="E244" s="59"/>
      <c r="F244" s="59"/>
      <c r="G244" s="59"/>
      <c r="H244" s="59"/>
    </row>
    <row r="245" spans="1:8" ht="18" customHeight="1">
      <c r="A245" s="59"/>
      <c r="B245" s="59"/>
      <c r="C245" s="59"/>
      <c r="D245" s="59"/>
      <c r="E245" s="59"/>
      <c r="F245" s="59"/>
      <c r="G245" s="59"/>
      <c r="H245" s="59"/>
    </row>
    <row r="246" spans="1:8" ht="18" customHeight="1">
      <c r="A246" s="59"/>
      <c r="B246" s="59"/>
      <c r="C246" s="59"/>
      <c r="D246" s="59"/>
      <c r="E246" s="59"/>
      <c r="F246" s="59"/>
      <c r="G246" s="59"/>
      <c r="H246" s="59"/>
    </row>
    <row r="247" spans="1:8" ht="18" customHeight="1">
      <c r="A247" s="59"/>
      <c r="B247" s="59"/>
      <c r="C247" s="59"/>
      <c r="D247" s="59"/>
      <c r="E247" s="59"/>
      <c r="F247" s="59"/>
      <c r="G247" s="59"/>
      <c r="H247" s="59"/>
    </row>
    <row r="248" spans="1:8" ht="18" customHeight="1">
      <c r="A248" s="59"/>
      <c r="B248" s="59"/>
      <c r="C248" s="59"/>
      <c r="D248" s="59"/>
      <c r="E248" s="59"/>
      <c r="F248" s="59"/>
      <c r="G248" s="59"/>
      <c r="H248" s="59"/>
    </row>
    <row r="249" spans="1:8" ht="18" customHeight="1">
      <c r="A249" s="59"/>
      <c r="B249" s="59"/>
      <c r="C249" s="59"/>
      <c r="D249" s="59"/>
      <c r="E249" s="59"/>
      <c r="F249" s="59"/>
      <c r="G249" s="59"/>
      <c r="H249" s="59"/>
    </row>
    <row r="250" spans="1:8" ht="18" customHeight="1">
      <c r="A250" s="59"/>
      <c r="B250" s="59"/>
      <c r="C250" s="59"/>
      <c r="D250" s="59"/>
      <c r="E250" s="59"/>
      <c r="F250" s="59"/>
      <c r="G250" s="59"/>
      <c r="H250" s="59"/>
    </row>
    <row r="251" spans="1:8" ht="18" customHeight="1">
      <c r="A251" s="59"/>
      <c r="B251" s="59"/>
      <c r="C251" s="59"/>
      <c r="D251" s="59"/>
      <c r="E251" s="59"/>
      <c r="F251" s="59"/>
      <c r="G251" s="59"/>
      <c r="H251" s="59"/>
    </row>
    <row r="252" spans="1:8" ht="18" customHeight="1">
      <c r="A252" s="59"/>
      <c r="B252" s="59"/>
      <c r="C252" s="59"/>
      <c r="D252" s="59"/>
      <c r="E252" s="59"/>
      <c r="F252" s="59"/>
      <c r="G252" s="59"/>
      <c r="H252" s="59"/>
    </row>
    <row r="253" spans="1:8" ht="18" customHeight="1">
      <c r="A253" s="59"/>
      <c r="B253" s="59"/>
      <c r="C253" s="59"/>
      <c r="D253" s="59"/>
      <c r="E253" s="59"/>
      <c r="F253" s="59"/>
      <c r="G253" s="59"/>
      <c r="H253" s="59"/>
    </row>
    <row r="254" spans="1:8" ht="18" customHeight="1">
      <c r="A254" s="59"/>
      <c r="B254" s="59"/>
      <c r="C254" s="59"/>
      <c r="D254" s="59"/>
      <c r="E254" s="59"/>
      <c r="F254" s="59"/>
      <c r="G254" s="59"/>
      <c r="H254" s="59"/>
    </row>
    <row r="255" spans="1:8" ht="18" customHeight="1">
      <c r="A255" s="59"/>
      <c r="B255" s="59"/>
      <c r="C255" s="59"/>
      <c r="D255" s="59"/>
      <c r="E255" s="59"/>
      <c r="F255" s="59"/>
      <c r="G255" s="59"/>
      <c r="H255" s="59"/>
    </row>
    <row r="256" spans="1:8" ht="18" customHeight="1">
      <c r="A256" s="59"/>
      <c r="B256" s="59"/>
      <c r="C256" s="59"/>
      <c r="D256" s="59"/>
      <c r="E256" s="59"/>
      <c r="F256" s="59"/>
      <c r="G256" s="59"/>
      <c r="H256" s="59"/>
    </row>
    <row r="257" spans="1:8" ht="18" customHeight="1">
      <c r="A257" s="59"/>
      <c r="B257" s="59"/>
      <c r="C257" s="59"/>
      <c r="D257" s="59"/>
      <c r="E257" s="59"/>
      <c r="F257" s="59"/>
      <c r="G257" s="59"/>
      <c r="H257" s="59"/>
    </row>
    <row r="258" spans="1:8" ht="18" customHeight="1">
      <c r="A258" s="59"/>
      <c r="B258" s="59"/>
      <c r="C258" s="59"/>
      <c r="D258" s="59"/>
      <c r="E258" s="59"/>
      <c r="F258" s="59"/>
      <c r="G258" s="59"/>
      <c r="H258" s="59"/>
    </row>
    <row r="259" spans="1:8" ht="18" customHeight="1">
      <c r="A259" s="59"/>
      <c r="B259" s="59"/>
      <c r="C259" s="59"/>
      <c r="D259" s="59"/>
      <c r="E259" s="59"/>
      <c r="F259" s="59"/>
      <c r="G259" s="59"/>
      <c r="H259" s="59"/>
    </row>
    <row r="260" spans="1:8" ht="18" customHeight="1">
      <c r="A260" s="59"/>
      <c r="B260" s="59"/>
      <c r="C260" s="59"/>
      <c r="D260" s="59"/>
      <c r="E260" s="59"/>
      <c r="F260" s="59"/>
      <c r="G260" s="59"/>
      <c r="H260" s="59"/>
    </row>
    <row r="261" spans="1:8" ht="18" customHeight="1">
      <c r="A261" s="59"/>
      <c r="B261" s="59"/>
      <c r="C261" s="59"/>
      <c r="D261" s="59"/>
      <c r="E261" s="59"/>
      <c r="F261" s="59"/>
      <c r="G261" s="59"/>
      <c r="H261" s="59"/>
    </row>
    <row r="262" spans="1:8" ht="18" customHeight="1">
      <c r="A262" s="59"/>
      <c r="B262" s="59"/>
      <c r="C262" s="59"/>
      <c r="D262" s="59"/>
      <c r="E262" s="59"/>
      <c r="F262" s="59"/>
      <c r="G262" s="59"/>
      <c r="H262" s="59"/>
    </row>
    <row r="263" spans="1:8" ht="18" customHeight="1">
      <c r="A263" s="59"/>
      <c r="B263" s="59"/>
      <c r="C263" s="59"/>
      <c r="D263" s="59"/>
      <c r="E263" s="59"/>
      <c r="F263" s="59"/>
      <c r="G263" s="59"/>
      <c r="H263" s="59"/>
    </row>
    <row r="264" spans="1:8" ht="18" customHeight="1">
      <c r="A264" s="59"/>
      <c r="B264" s="59"/>
      <c r="C264" s="59"/>
      <c r="D264" s="59"/>
      <c r="E264" s="59"/>
      <c r="F264" s="59"/>
      <c r="G264" s="59"/>
      <c r="H264" s="59"/>
    </row>
    <row r="265" spans="1:8" ht="18" customHeight="1">
      <c r="A265" s="59"/>
      <c r="B265" s="59"/>
      <c r="C265" s="59"/>
      <c r="D265" s="59"/>
      <c r="E265" s="59"/>
      <c r="F265" s="59"/>
      <c r="G265" s="59"/>
      <c r="H265" s="59"/>
    </row>
    <row r="266" spans="1:8" ht="18" customHeight="1">
      <c r="A266" s="59"/>
      <c r="B266" s="59"/>
      <c r="C266" s="59"/>
      <c r="D266" s="59"/>
      <c r="E266" s="59"/>
      <c r="F266" s="59"/>
      <c r="G266" s="59"/>
      <c r="H266" s="59"/>
    </row>
    <row r="267" spans="1:8" ht="18" customHeight="1">
      <c r="A267" s="59"/>
      <c r="B267" s="59"/>
      <c r="C267" s="59"/>
      <c r="D267" s="59"/>
      <c r="E267" s="59"/>
      <c r="F267" s="59"/>
      <c r="G267" s="59"/>
      <c r="H267" s="59"/>
    </row>
    <row r="268" spans="1:8" ht="18" customHeight="1">
      <c r="A268" s="59"/>
      <c r="B268" s="59"/>
      <c r="C268" s="59"/>
      <c r="D268" s="59"/>
      <c r="E268" s="59"/>
      <c r="F268" s="59"/>
      <c r="G268" s="59"/>
      <c r="H268" s="59"/>
    </row>
    <row r="269" spans="1:8" ht="18" customHeight="1">
      <c r="A269" s="59"/>
      <c r="B269" s="59"/>
      <c r="C269" s="59"/>
      <c r="D269" s="59"/>
      <c r="E269" s="59"/>
      <c r="F269" s="59"/>
      <c r="G269" s="59"/>
      <c r="H269" s="59"/>
    </row>
    <row r="270" spans="1:8" ht="18" customHeight="1">
      <c r="A270" s="59"/>
      <c r="B270" s="59"/>
      <c r="C270" s="59"/>
      <c r="D270" s="59"/>
      <c r="E270" s="59"/>
      <c r="F270" s="59"/>
      <c r="G270" s="59"/>
      <c r="H270" s="59"/>
    </row>
    <row r="271" spans="1:8" ht="18" customHeight="1">
      <c r="A271" s="59"/>
      <c r="B271" s="59"/>
      <c r="C271" s="59"/>
      <c r="D271" s="59"/>
      <c r="E271" s="59"/>
      <c r="F271" s="59"/>
      <c r="G271" s="59"/>
      <c r="H271" s="59"/>
    </row>
    <row r="272" spans="1:8" ht="18" customHeight="1">
      <c r="A272" s="59"/>
      <c r="B272" s="59"/>
      <c r="C272" s="59"/>
      <c r="D272" s="59"/>
      <c r="E272" s="59"/>
      <c r="F272" s="59"/>
      <c r="G272" s="59"/>
      <c r="H272" s="59"/>
    </row>
    <row r="273" spans="1:8" ht="18" customHeight="1">
      <c r="A273" s="59"/>
      <c r="B273" s="59"/>
      <c r="C273" s="59"/>
      <c r="D273" s="59"/>
      <c r="E273" s="59"/>
      <c r="F273" s="59"/>
      <c r="G273" s="59"/>
      <c r="H273" s="59"/>
    </row>
    <row r="274" spans="1:8" ht="18" customHeight="1">
      <c r="A274" s="59"/>
      <c r="B274" s="59"/>
      <c r="C274" s="59"/>
      <c r="D274" s="59"/>
      <c r="E274" s="59"/>
      <c r="F274" s="59"/>
      <c r="G274" s="59"/>
      <c r="H274" s="59"/>
    </row>
    <row r="275" spans="1:8" ht="18" customHeight="1">
      <c r="A275" s="59"/>
      <c r="B275" s="59"/>
      <c r="C275" s="59"/>
      <c r="D275" s="59"/>
      <c r="E275" s="59"/>
      <c r="F275" s="59"/>
      <c r="G275" s="59"/>
      <c r="H275" s="59"/>
    </row>
    <row r="276" spans="1:8" ht="18" customHeight="1">
      <c r="A276" s="59"/>
      <c r="B276" s="59"/>
      <c r="C276" s="59"/>
      <c r="D276" s="59"/>
      <c r="E276" s="59"/>
      <c r="F276" s="59"/>
      <c r="G276" s="59"/>
      <c r="H276" s="59"/>
    </row>
    <row r="277" spans="1:8" ht="18" customHeight="1">
      <c r="A277" s="59"/>
      <c r="B277" s="59"/>
      <c r="C277" s="59"/>
      <c r="D277" s="59"/>
      <c r="E277" s="59"/>
      <c r="F277" s="59"/>
      <c r="G277" s="59"/>
      <c r="H277" s="59"/>
    </row>
    <row r="278" spans="1:8" ht="18" customHeight="1">
      <c r="A278" s="59"/>
      <c r="B278" s="59"/>
      <c r="C278" s="59"/>
      <c r="D278" s="59"/>
      <c r="E278" s="59"/>
      <c r="F278" s="59"/>
      <c r="G278" s="59"/>
      <c r="H278" s="59"/>
    </row>
    <row r="279" spans="1:8" ht="18" customHeight="1">
      <c r="A279" s="59"/>
      <c r="B279" s="59"/>
      <c r="C279" s="59"/>
      <c r="D279" s="59"/>
      <c r="E279" s="59"/>
      <c r="F279" s="59"/>
      <c r="G279" s="59"/>
      <c r="H279" s="59"/>
    </row>
    <row r="280" spans="1:8" ht="18" customHeight="1">
      <c r="A280" s="59"/>
      <c r="B280" s="59"/>
      <c r="C280" s="59"/>
      <c r="D280" s="59"/>
      <c r="E280" s="59"/>
      <c r="F280" s="59"/>
      <c r="G280" s="59"/>
      <c r="H280" s="59"/>
    </row>
    <row r="281" spans="1:8" ht="18" customHeight="1">
      <c r="A281" s="59"/>
      <c r="B281" s="59"/>
      <c r="C281" s="59"/>
      <c r="D281" s="59"/>
      <c r="E281" s="59"/>
      <c r="F281" s="59"/>
      <c r="G281" s="59"/>
      <c r="H281" s="59"/>
    </row>
    <row r="282" spans="1:8" ht="18" customHeight="1">
      <c r="A282" s="59"/>
      <c r="B282" s="59"/>
      <c r="C282" s="59"/>
      <c r="D282" s="59"/>
      <c r="E282" s="59"/>
      <c r="F282" s="59"/>
      <c r="G282" s="59"/>
      <c r="H282" s="59"/>
    </row>
    <row r="283" spans="1:8" ht="18" customHeight="1">
      <c r="A283" s="59"/>
      <c r="B283" s="59"/>
      <c r="C283" s="59"/>
      <c r="D283" s="59"/>
      <c r="E283" s="59"/>
      <c r="F283" s="59"/>
      <c r="G283" s="59"/>
      <c r="H283" s="59"/>
    </row>
    <row r="284" spans="1:8" ht="18" customHeight="1">
      <c r="A284" s="59"/>
      <c r="B284" s="59"/>
      <c r="C284" s="59"/>
      <c r="D284" s="59"/>
      <c r="E284" s="59"/>
      <c r="F284" s="59"/>
      <c r="G284" s="59"/>
      <c r="H284" s="59"/>
    </row>
    <row r="285" spans="1:8" ht="18" customHeight="1">
      <c r="A285" s="59"/>
      <c r="B285" s="59"/>
      <c r="C285" s="59"/>
      <c r="D285" s="59"/>
      <c r="E285" s="59"/>
      <c r="F285" s="59"/>
      <c r="G285" s="59"/>
      <c r="H285" s="59"/>
    </row>
    <row r="286" spans="1:8" ht="18" customHeight="1">
      <c r="A286" s="59"/>
      <c r="B286" s="59"/>
      <c r="C286" s="59"/>
      <c r="D286" s="59"/>
      <c r="E286" s="59"/>
      <c r="F286" s="59"/>
      <c r="G286" s="59"/>
      <c r="H286" s="59"/>
    </row>
    <row r="287" spans="1:8" ht="18" customHeight="1">
      <c r="A287" s="59"/>
      <c r="B287" s="59"/>
      <c r="C287" s="59"/>
      <c r="D287" s="59"/>
      <c r="E287" s="59"/>
      <c r="F287" s="59"/>
      <c r="G287" s="59"/>
      <c r="H287" s="59"/>
    </row>
    <row r="288" spans="1:8" ht="18" customHeight="1">
      <c r="A288" s="59"/>
      <c r="B288" s="59"/>
      <c r="C288" s="59"/>
      <c r="D288" s="59"/>
      <c r="E288" s="59"/>
      <c r="F288" s="59"/>
      <c r="G288" s="59"/>
      <c r="H288" s="59"/>
    </row>
    <row r="289" spans="1:8" ht="18" customHeight="1">
      <c r="A289" s="59"/>
      <c r="B289" s="59"/>
      <c r="C289" s="59"/>
      <c r="D289" s="59"/>
      <c r="E289" s="59"/>
      <c r="F289" s="59"/>
      <c r="G289" s="59"/>
      <c r="H289" s="59"/>
    </row>
    <row r="290" spans="1:8" ht="18" customHeight="1">
      <c r="A290" s="59"/>
      <c r="B290" s="59"/>
      <c r="C290" s="59"/>
      <c r="D290" s="59"/>
      <c r="E290" s="59"/>
      <c r="F290" s="59"/>
      <c r="G290" s="59"/>
      <c r="H290" s="59"/>
    </row>
    <row r="291" spans="1:8" ht="18" customHeight="1">
      <c r="A291" s="59"/>
      <c r="B291" s="59"/>
      <c r="C291" s="59"/>
      <c r="D291" s="59"/>
      <c r="E291" s="59"/>
      <c r="F291" s="59"/>
      <c r="G291" s="59"/>
      <c r="H291" s="59"/>
    </row>
    <row r="292" spans="1:8" ht="18" customHeight="1">
      <c r="A292" s="59"/>
      <c r="B292" s="59"/>
      <c r="C292" s="59"/>
      <c r="D292" s="59"/>
      <c r="E292" s="59"/>
      <c r="F292" s="59"/>
      <c r="G292" s="59"/>
      <c r="H292" s="59"/>
    </row>
    <row r="293" spans="1:8" ht="18" customHeight="1">
      <c r="A293" s="59"/>
      <c r="B293" s="59"/>
      <c r="C293" s="59"/>
      <c r="D293" s="59"/>
      <c r="E293" s="59"/>
      <c r="F293" s="59"/>
      <c r="G293" s="59"/>
      <c r="H293" s="59"/>
    </row>
    <row r="294" spans="1:8" ht="18" customHeight="1">
      <c r="A294" s="59"/>
      <c r="B294" s="59"/>
      <c r="C294" s="59"/>
      <c r="D294" s="59"/>
      <c r="E294" s="59"/>
      <c r="F294" s="59"/>
      <c r="G294" s="59"/>
      <c r="H294" s="59"/>
    </row>
    <row r="295" spans="1:8" ht="18" customHeight="1">
      <c r="A295" s="59"/>
      <c r="B295" s="59"/>
      <c r="C295" s="59"/>
      <c r="D295" s="59"/>
      <c r="E295" s="59"/>
      <c r="F295" s="59"/>
      <c r="G295" s="59"/>
      <c r="H295" s="59"/>
    </row>
    <row r="296" spans="1:8" ht="18" customHeight="1">
      <c r="A296" s="59"/>
      <c r="B296" s="59"/>
      <c r="C296" s="59"/>
      <c r="D296" s="59"/>
      <c r="E296" s="59"/>
      <c r="F296" s="59"/>
      <c r="G296" s="59"/>
      <c r="H296" s="59"/>
    </row>
    <row r="297" spans="1:8" ht="18" customHeight="1">
      <c r="A297" s="59"/>
      <c r="B297" s="59"/>
      <c r="C297" s="59"/>
      <c r="D297" s="59"/>
      <c r="E297" s="59"/>
      <c r="F297" s="59"/>
      <c r="G297" s="59"/>
      <c r="H297" s="59"/>
    </row>
    <row r="298" spans="1:8" ht="18" customHeight="1">
      <c r="A298" s="59"/>
      <c r="B298" s="59"/>
      <c r="C298" s="59"/>
      <c r="D298" s="59"/>
      <c r="E298" s="59"/>
      <c r="F298" s="59"/>
      <c r="G298" s="59"/>
      <c r="H298" s="59"/>
    </row>
    <row r="299" spans="1:8" ht="18" customHeight="1">
      <c r="A299" s="59"/>
      <c r="B299" s="59"/>
      <c r="C299" s="59"/>
      <c r="D299" s="59"/>
      <c r="E299" s="59"/>
      <c r="F299" s="59"/>
      <c r="G299" s="59"/>
      <c r="H299" s="59"/>
    </row>
    <row r="300" spans="1:8" ht="18" customHeight="1">
      <c r="A300" s="59"/>
      <c r="B300" s="59"/>
      <c r="C300" s="59"/>
      <c r="D300" s="59"/>
      <c r="E300" s="59"/>
      <c r="F300" s="59"/>
      <c r="G300" s="59"/>
      <c r="H300" s="59"/>
    </row>
    <row r="301" spans="1:8" ht="18" customHeight="1">
      <c r="A301" s="59"/>
      <c r="B301" s="59"/>
      <c r="C301" s="59"/>
      <c r="D301" s="59"/>
      <c r="E301" s="59"/>
      <c r="F301" s="59"/>
      <c r="G301" s="59"/>
      <c r="H301" s="59"/>
    </row>
    <row r="302" spans="1:8" ht="18" customHeight="1">
      <c r="A302" s="59"/>
      <c r="B302" s="59"/>
      <c r="C302" s="59"/>
      <c r="D302" s="59"/>
      <c r="E302" s="59"/>
      <c r="F302" s="59"/>
      <c r="G302" s="59"/>
      <c r="H302" s="59"/>
    </row>
    <row r="303" spans="1:8" ht="18" customHeight="1">
      <c r="A303" s="59"/>
      <c r="B303" s="59"/>
      <c r="C303" s="59"/>
      <c r="D303" s="59"/>
      <c r="E303" s="59"/>
      <c r="F303" s="59"/>
      <c r="G303" s="59"/>
      <c r="H303" s="59"/>
    </row>
    <row r="304" spans="1:8" ht="18" customHeight="1">
      <c r="A304" s="59"/>
      <c r="B304" s="59"/>
      <c r="C304" s="59"/>
      <c r="D304" s="59"/>
      <c r="E304" s="59"/>
      <c r="F304" s="59"/>
      <c r="G304" s="59"/>
      <c r="H304" s="59"/>
    </row>
    <row r="305" spans="1:8" ht="18" customHeight="1">
      <c r="A305" s="59"/>
      <c r="B305" s="59"/>
      <c r="C305" s="59"/>
      <c r="D305" s="59"/>
      <c r="E305" s="59"/>
      <c r="F305" s="59"/>
      <c r="G305" s="59"/>
      <c r="H305" s="59"/>
    </row>
    <row r="306" spans="1:8" ht="18" customHeight="1">
      <c r="A306" s="59"/>
      <c r="B306" s="59"/>
      <c r="C306" s="59"/>
      <c r="D306" s="59"/>
      <c r="E306" s="59"/>
      <c r="F306" s="59"/>
      <c r="G306" s="59"/>
      <c r="H306" s="59"/>
    </row>
    <row r="307" spans="1:8" ht="18" customHeight="1">
      <c r="A307" s="59"/>
      <c r="B307" s="59"/>
      <c r="C307" s="59"/>
      <c r="D307" s="59"/>
      <c r="E307" s="59"/>
      <c r="F307" s="59"/>
      <c r="G307" s="59"/>
      <c r="H307" s="59"/>
    </row>
    <row r="308" spans="1:8" ht="18" customHeight="1">
      <c r="A308" s="59"/>
      <c r="B308" s="59"/>
      <c r="C308" s="59"/>
      <c r="D308" s="59"/>
      <c r="E308" s="59"/>
      <c r="F308" s="59"/>
      <c r="G308" s="59"/>
      <c r="H308" s="59"/>
    </row>
    <row r="309" spans="1:8" ht="18" customHeight="1">
      <c r="A309" s="59"/>
      <c r="B309" s="59"/>
      <c r="C309" s="59"/>
      <c r="D309" s="59"/>
      <c r="E309" s="59"/>
      <c r="F309" s="59"/>
      <c r="G309" s="59"/>
      <c r="H309" s="59"/>
    </row>
    <row r="310" spans="1:8" ht="18" customHeight="1">
      <c r="A310" s="59"/>
      <c r="B310" s="59"/>
      <c r="C310" s="59"/>
      <c r="D310" s="59"/>
      <c r="E310" s="59"/>
      <c r="F310" s="59"/>
      <c r="G310" s="59"/>
      <c r="H310" s="59"/>
    </row>
    <row r="311" spans="1:8" ht="18" customHeight="1">
      <c r="A311" s="59"/>
      <c r="B311" s="59"/>
      <c r="C311" s="59"/>
      <c r="D311" s="59"/>
      <c r="E311" s="59"/>
      <c r="F311" s="59"/>
      <c r="G311" s="59"/>
      <c r="H311" s="59"/>
    </row>
    <row r="312" spans="1:8" ht="18" customHeight="1">
      <c r="A312" s="59"/>
      <c r="B312" s="59"/>
      <c r="C312" s="59"/>
      <c r="D312" s="59"/>
      <c r="E312" s="59"/>
      <c r="F312" s="59"/>
      <c r="G312" s="59"/>
      <c r="H312" s="59"/>
    </row>
    <row r="313" spans="1:8" ht="18" customHeight="1">
      <c r="A313" s="59"/>
      <c r="B313" s="59"/>
      <c r="C313" s="59"/>
      <c r="D313" s="59"/>
      <c r="E313" s="59"/>
      <c r="F313" s="59"/>
      <c r="G313" s="59"/>
      <c r="H313" s="59"/>
    </row>
    <row r="314" spans="1:8" ht="18" customHeight="1">
      <c r="A314" s="59"/>
      <c r="B314" s="59"/>
      <c r="C314" s="59"/>
      <c r="D314" s="59"/>
      <c r="E314" s="59"/>
      <c r="F314" s="59"/>
      <c r="G314" s="59"/>
      <c r="H314" s="59"/>
    </row>
    <row r="315" spans="1:8" ht="18" customHeight="1">
      <c r="A315" s="59"/>
      <c r="B315" s="59"/>
      <c r="C315" s="59"/>
      <c r="D315" s="59"/>
      <c r="E315" s="59"/>
      <c r="F315" s="59"/>
      <c r="G315" s="59"/>
      <c r="H315" s="59"/>
    </row>
    <row r="316" spans="1:8" ht="18" customHeight="1">
      <c r="A316" s="59"/>
      <c r="B316" s="59"/>
      <c r="C316" s="59"/>
      <c r="D316" s="59"/>
      <c r="E316" s="59"/>
      <c r="F316" s="59"/>
      <c r="G316" s="59"/>
      <c r="H316" s="59"/>
    </row>
    <row r="317" spans="1:8" ht="18" customHeight="1">
      <c r="A317" s="59"/>
      <c r="B317" s="59"/>
      <c r="C317" s="59"/>
      <c r="D317" s="59"/>
      <c r="E317" s="59"/>
      <c r="F317" s="59"/>
      <c r="G317" s="59"/>
      <c r="H317" s="59"/>
    </row>
    <row r="318" spans="1:8" ht="18" customHeight="1">
      <c r="A318" s="59"/>
      <c r="B318" s="59"/>
      <c r="C318" s="59"/>
      <c r="D318" s="59"/>
      <c r="E318" s="59"/>
      <c r="F318" s="59"/>
      <c r="G318" s="59"/>
      <c r="H318" s="59"/>
    </row>
    <row r="319" spans="1:8" ht="18" customHeight="1">
      <c r="A319" s="59"/>
      <c r="B319" s="59"/>
      <c r="C319" s="59"/>
      <c r="D319" s="59"/>
      <c r="E319" s="59"/>
      <c r="F319" s="59"/>
      <c r="G319" s="59"/>
      <c r="H319" s="59"/>
    </row>
    <row r="320" spans="1:8" ht="18" customHeight="1">
      <c r="A320" s="59"/>
      <c r="B320" s="59"/>
      <c r="C320" s="59"/>
      <c r="D320" s="59"/>
      <c r="E320" s="59"/>
      <c r="F320" s="59"/>
      <c r="G320" s="59"/>
      <c r="H320" s="59"/>
    </row>
    <row r="321" spans="1:8" ht="18" customHeight="1">
      <c r="A321" s="59"/>
      <c r="B321" s="59"/>
      <c r="C321" s="59"/>
      <c r="D321" s="59"/>
      <c r="E321" s="59"/>
      <c r="F321" s="59"/>
      <c r="G321" s="59"/>
      <c r="H321" s="59"/>
    </row>
    <row r="322" spans="1:8" ht="18" customHeight="1">
      <c r="A322" s="59"/>
      <c r="B322" s="59"/>
      <c r="C322" s="59"/>
      <c r="D322" s="59"/>
      <c r="E322" s="59"/>
      <c r="F322" s="59"/>
      <c r="G322" s="59"/>
      <c r="H322" s="59"/>
    </row>
    <row r="323" spans="1:8" ht="18" customHeight="1">
      <c r="A323" s="59"/>
      <c r="B323" s="59"/>
      <c r="C323" s="59"/>
      <c r="D323" s="59"/>
      <c r="E323" s="59"/>
      <c r="F323" s="59"/>
      <c r="G323" s="59"/>
      <c r="H323" s="59"/>
    </row>
    <row r="324" spans="1:8" ht="18" customHeight="1">
      <c r="A324" s="59"/>
      <c r="B324" s="59"/>
      <c r="C324" s="59"/>
      <c r="D324" s="59"/>
      <c r="E324" s="59"/>
      <c r="F324" s="59"/>
      <c r="G324" s="59"/>
      <c r="H324" s="59"/>
    </row>
    <row r="325" spans="1:8" ht="18" customHeight="1">
      <c r="A325" s="59"/>
      <c r="B325" s="59"/>
      <c r="C325" s="59"/>
      <c r="D325" s="59"/>
      <c r="E325" s="59"/>
      <c r="F325" s="59"/>
      <c r="G325" s="59"/>
      <c r="H325" s="59"/>
    </row>
    <row r="326" spans="1:8" ht="18" customHeight="1">
      <c r="A326" s="59"/>
      <c r="B326" s="59"/>
      <c r="C326" s="59"/>
      <c r="D326" s="59"/>
      <c r="E326" s="59"/>
      <c r="F326" s="59"/>
      <c r="G326" s="59"/>
      <c r="H326" s="59"/>
    </row>
    <row r="327" spans="1:8" ht="18" customHeight="1">
      <c r="A327" s="59"/>
      <c r="B327" s="59"/>
      <c r="C327" s="59"/>
      <c r="D327" s="59"/>
      <c r="E327" s="59"/>
      <c r="F327" s="59"/>
      <c r="G327" s="59"/>
      <c r="H327" s="59"/>
    </row>
    <row r="328" spans="1:8" ht="18" customHeight="1">
      <c r="A328" s="59"/>
      <c r="B328" s="59"/>
      <c r="C328" s="59"/>
      <c r="D328" s="59"/>
      <c r="E328" s="59"/>
      <c r="F328" s="59"/>
      <c r="G328" s="59"/>
      <c r="H328" s="59"/>
    </row>
    <row r="329" spans="1:8" ht="18" customHeight="1">
      <c r="A329" s="59"/>
      <c r="B329" s="59"/>
      <c r="C329" s="59"/>
      <c r="D329" s="59"/>
      <c r="E329" s="59"/>
      <c r="F329" s="59"/>
      <c r="G329" s="59"/>
      <c r="H329" s="59"/>
    </row>
    <row r="330" spans="1:8" ht="18" customHeight="1">
      <c r="A330" s="59"/>
      <c r="B330" s="59"/>
      <c r="C330" s="59"/>
      <c r="D330" s="59"/>
      <c r="E330" s="59"/>
      <c r="F330" s="59"/>
      <c r="G330" s="59"/>
      <c r="H330" s="59"/>
    </row>
    <row r="331" spans="1:8" ht="18" customHeight="1">
      <c r="A331" s="59"/>
      <c r="B331" s="59"/>
      <c r="C331" s="59"/>
      <c r="D331" s="59"/>
      <c r="E331" s="59"/>
      <c r="F331" s="59"/>
      <c r="G331" s="59"/>
      <c r="H331" s="59"/>
    </row>
    <row r="332" spans="1:8" ht="18" customHeight="1">
      <c r="A332" s="59"/>
      <c r="B332" s="59"/>
      <c r="C332" s="59"/>
      <c r="D332" s="59"/>
      <c r="E332" s="59"/>
      <c r="F332" s="59"/>
      <c r="G332" s="59"/>
      <c r="H332" s="59"/>
    </row>
    <row r="333" spans="1:8" ht="18" customHeight="1">
      <c r="A333" s="59"/>
      <c r="B333" s="59"/>
      <c r="C333" s="59"/>
      <c r="D333" s="59"/>
      <c r="E333" s="59"/>
      <c r="F333" s="59"/>
      <c r="G333" s="59"/>
      <c r="H333" s="59"/>
    </row>
    <row r="334" spans="1:8" ht="18" customHeight="1">
      <c r="A334" s="59"/>
      <c r="B334" s="59"/>
      <c r="C334" s="59"/>
      <c r="D334" s="59"/>
      <c r="E334" s="59"/>
      <c r="F334" s="59"/>
      <c r="G334" s="59"/>
      <c r="H334" s="59"/>
    </row>
    <row r="335" spans="1:8" ht="18" customHeight="1">
      <c r="A335" s="59"/>
      <c r="B335" s="59"/>
      <c r="C335" s="59"/>
      <c r="D335" s="59"/>
      <c r="E335" s="59"/>
      <c r="F335" s="59"/>
      <c r="G335" s="59"/>
      <c r="H335" s="59"/>
    </row>
    <row r="336" spans="1:8" ht="18" customHeight="1">
      <c r="A336" s="59"/>
      <c r="B336" s="59"/>
      <c r="C336" s="59"/>
      <c r="D336" s="59"/>
      <c r="E336" s="59"/>
      <c r="F336" s="59"/>
      <c r="G336" s="59"/>
      <c r="H336" s="59"/>
    </row>
    <row r="337" spans="1:8" ht="18" customHeight="1">
      <c r="A337" s="59"/>
      <c r="B337" s="59"/>
      <c r="C337" s="59"/>
      <c r="D337" s="59"/>
      <c r="E337" s="59"/>
      <c r="F337" s="59"/>
      <c r="G337" s="59"/>
      <c r="H337" s="59"/>
    </row>
    <row r="338" spans="1:8" ht="18" customHeight="1">
      <c r="A338" s="59"/>
      <c r="B338" s="59"/>
      <c r="C338" s="59"/>
      <c r="D338" s="59"/>
      <c r="E338" s="59"/>
      <c r="F338" s="59"/>
      <c r="G338" s="59"/>
      <c r="H338" s="59"/>
    </row>
    <row r="339" spans="1:8" ht="18" customHeight="1">
      <c r="A339" s="59"/>
      <c r="B339" s="59"/>
      <c r="C339" s="59"/>
      <c r="D339" s="59"/>
      <c r="E339" s="59"/>
      <c r="F339" s="59"/>
      <c r="G339" s="59"/>
      <c r="H339" s="59"/>
    </row>
    <row r="340" spans="1:8" ht="18" customHeight="1">
      <c r="A340" s="59"/>
      <c r="B340" s="59"/>
      <c r="C340" s="59"/>
      <c r="D340" s="59"/>
      <c r="E340" s="59"/>
      <c r="F340" s="59"/>
      <c r="G340" s="59"/>
      <c r="H340" s="59"/>
    </row>
    <row r="341" spans="1:8" ht="18" customHeight="1">
      <c r="A341" s="59"/>
      <c r="B341" s="59"/>
      <c r="C341" s="59"/>
      <c r="D341" s="59"/>
      <c r="E341" s="59"/>
      <c r="F341" s="59"/>
      <c r="G341" s="59"/>
      <c r="H341" s="59"/>
    </row>
    <row r="342" spans="1:8" ht="18" customHeight="1">
      <c r="A342" s="59"/>
      <c r="B342" s="59"/>
      <c r="C342" s="59"/>
      <c r="D342" s="59"/>
      <c r="E342" s="59"/>
      <c r="F342" s="59"/>
      <c r="G342" s="59"/>
      <c r="H342" s="59"/>
    </row>
    <row r="343" spans="1:8" ht="18" customHeight="1">
      <c r="A343" s="59"/>
      <c r="B343" s="59"/>
      <c r="C343" s="59"/>
      <c r="D343" s="59"/>
      <c r="E343" s="59"/>
      <c r="F343" s="59"/>
      <c r="G343" s="59"/>
      <c r="H343" s="59"/>
    </row>
    <row r="344" spans="1:8" ht="18" customHeight="1">
      <c r="A344" s="59"/>
      <c r="B344" s="59"/>
      <c r="C344" s="59"/>
      <c r="D344" s="59"/>
      <c r="E344" s="59"/>
      <c r="F344" s="59"/>
      <c r="G344" s="59"/>
      <c r="H344" s="59"/>
    </row>
    <row r="345" spans="1:8" ht="18" customHeight="1">
      <c r="A345" s="59"/>
      <c r="B345" s="59"/>
      <c r="C345" s="59"/>
      <c r="D345" s="59"/>
      <c r="E345" s="59"/>
      <c r="F345" s="59"/>
      <c r="G345" s="59"/>
      <c r="H345" s="59"/>
    </row>
    <row r="346" spans="1:8" ht="18" customHeight="1">
      <c r="A346" s="59"/>
      <c r="B346" s="59"/>
      <c r="C346" s="59"/>
      <c r="D346" s="59"/>
      <c r="E346" s="59"/>
      <c r="F346" s="59"/>
      <c r="G346" s="59"/>
      <c r="H346" s="59"/>
    </row>
    <row r="347" spans="1:8" ht="18" customHeight="1">
      <c r="A347" s="59"/>
      <c r="B347" s="59"/>
      <c r="C347" s="59"/>
      <c r="D347" s="59"/>
      <c r="E347" s="59"/>
      <c r="F347" s="59"/>
      <c r="G347" s="59"/>
      <c r="H347" s="59"/>
    </row>
    <row r="348" spans="1:8" ht="18" customHeight="1">
      <c r="A348" s="59"/>
      <c r="B348" s="59"/>
      <c r="C348" s="59"/>
      <c r="D348" s="59"/>
      <c r="E348" s="59"/>
      <c r="F348" s="59"/>
      <c r="G348" s="59"/>
      <c r="H348" s="59"/>
    </row>
    <row r="349" spans="1:8" ht="18" customHeight="1">
      <c r="A349" s="59"/>
      <c r="B349" s="59"/>
      <c r="C349" s="59"/>
      <c r="D349" s="59"/>
      <c r="E349" s="59"/>
      <c r="F349" s="59"/>
      <c r="G349" s="59"/>
      <c r="H349" s="59"/>
    </row>
    <row r="350" spans="1:8" ht="18" customHeight="1">
      <c r="A350" s="59"/>
      <c r="B350" s="59"/>
      <c r="C350" s="59"/>
      <c r="D350" s="59"/>
      <c r="E350" s="59"/>
      <c r="F350" s="59"/>
      <c r="G350" s="59"/>
      <c r="H350" s="59"/>
    </row>
    <row r="351" spans="1:8" ht="18" customHeight="1">
      <c r="A351" s="59"/>
      <c r="B351" s="59"/>
      <c r="C351" s="59"/>
      <c r="D351" s="59"/>
      <c r="E351" s="59"/>
      <c r="F351" s="59"/>
      <c r="G351" s="59"/>
      <c r="H351" s="59"/>
    </row>
    <row r="352" spans="1:8" ht="18" customHeight="1">
      <c r="A352" s="59"/>
      <c r="B352" s="59"/>
      <c r="C352" s="59"/>
      <c r="D352" s="59"/>
      <c r="E352" s="59"/>
      <c r="F352" s="59"/>
      <c r="G352" s="59"/>
      <c r="H352" s="59"/>
    </row>
    <row r="353" spans="1:8" ht="18" customHeight="1">
      <c r="A353" s="59"/>
      <c r="B353" s="59"/>
      <c r="C353" s="59"/>
      <c r="D353" s="59"/>
      <c r="E353" s="59"/>
      <c r="F353" s="59"/>
      <c r="G353" s="59"/>
      <c r="H353" s="59"/>
    </row>
    <row r="354" spans="1:8" ht="18" customHeight="1">
      <c r="A354" s="59"/>
      <c r="B354" s="59"/>
      <c r="C354" s="59"/>
      <c r="D354" s="59"/>
      <c r="E354" s="59"/>
      <c r="F354" s="59"/>
      <c r="G354" s="59"/>
      <c r="H354" s="59"/>
    </row>
    <row r="355" spans="1:8" ht="18" customHeight="1">
      <c r="A355" s="59"/>
      <c r="B355" s="59"/>
      <c r="C355" s="59"/>
      <c r="D355" s="59"/>
      <c r="E355" s="59"/>
      <c r="F355" s="59"/>
      <c r="G355" s="59"/>
      <c r="H355" s="59"/>
    </row>
    <row r="356" spans="1:8" ht="18" customHeight="1">
      <c r="A356" s="59"/>
      <c r="B356" s="59"/>
      <c r="C356" s="59"/>
      <c r="D356" s="59"/>
      <c r="E356" s="59"/>
      <c r="F356" s="59"/>
      <c r="G356" s="59"/>
      <c r="H356" s="59"/>
    </row>
    <row r="357" spans="1:8" ht="18" customHeight="1">
      <c r="A357" s="59"/>
      <c r="B357" s="59"/>
      <c r="C357" s="59"/>
      <c r="D357" s="59"/>
      <c r="E357" s="59"/>
      <c r="F357" s="59"/>
      <c r="G357" s="59"/>
      <c r="H357" s="59"/>
    </row>
    <row r="358" spans="1:8" ht="18" customHeight="1">
      <c r="A358" s="59"/>
      <c r="B358" s="59"/>
      <c r="C358" s="59"/>
      <c r="D358" s="59"/>
      <c r="E358" s="59"/>
      <c r="F358" s="59"/>
      <c r="G358" s="59"/>
      <c r="H358" s="59"/>
    </row>
    <row r="359" spans="1:8" ht="18" customHeight="1">
      <c r="A359" s="59"/>
      <c r="B359" s="59"/>
      <c r="C359" s="59"/>
      <c r="D359" s="59"/>
      <c r="E359" s="59"/>
      <c r="F359" s="59"/>
      <c r="G359" s="59"/>
      <c r="H359" s="59"/>
    </row>
    <row r="360" spans="1:8" ht="18" customHeight="1">
      <c r="A360" s="59"/>
      <c r="B360" s="59"/>
      <c r="C360" s="59"/>
      <c r="D360" s="59"/>
      <c r="E360" s="59"/>
      <c r="F360" s="59"/>
      <c r="G360" s="59"/>
      <c r="H360" s="59"/>
    </row>
    <row r="361" spans="1:8" ht="18" customHeight="1">
      <c r="A361" s="59"/>
      <c r="B361" s="59"/>
      <c r="C361" s="59"/>
      <c r="D361" s="59"/>
      <c r="E361" s="59"/>
      <c r="F361" s="59"/>
      <c r="G361" s="59"/>
      <c r="H361" s="59"/>
    </row>
    <row r="362" spans="1:8" ht="18" customHeight="1">
      <c r="A362" s="59"/>
      <c r="B362" s="59"/>
      <c r="C362" s="59"/>
      <c r="D362" s="59"/>
      <c r="E362" s="59"/>
      <c r="F362" s="59"/>
      <c r="G362" s="59"/>
      <c r="H362" s="59"/>
    </row>
    <row r="363" spans="1:8" ht="18" customHeight="1">
      <c r="A363" s="59"/>
      <c r="B363" s="59"/>
      <c r="C363" s="59"/>
      <c r="D363" s="59"/>
      <c r="E363" s="59"/>
      <c r="F363" s="59"/>
      <c r="G363" s="59"/>
      <c r="H363" s="59"/>
    </row>
    <row r="364" spans="1:8" ht="18" customHeight="1">
      <c r="A364" s="59"/>
      <c r="B364" s="59"/>
      <c r="C364" s="59"/>
      <c r="D364" s="59"/>
      <c r="E364" s="59"/>
      <c r="F364" s="59"/>
      <c r="G364" s="59"/>
      <c r="H364" s="59"/>
    </row>
    <row r="365" spans="1:8" ht="18" customHeight="1">
      <c r="A365" s="59"/>
      <c r="B365" s="59"/>
      <c r="C365" s="59"/>
      <c r="D365" s="59"/>
      <c r="E365" s="59"/>
      <c r="F365" s="59"/>
      <c r="G365" s="59"/>
      <c r="H365" s="59"/>
    </row>
    <row r="366" spans="1:8" ht="18" customHeight="1">
      <c r="A366" s="59"/>
      <c r="B366" s="59"/>
      <c r="C366" s="59"/>
      <c r="D366" s="59"/>
      <c r="E366" s="59"/>
      <c r="F366" s="59"/>
      <c r="G366" s="59"/>
      <c r="H366" s="59"/>
    </row>
    <row r="367" spans="1:8" ht="18" customHeight="1">
      <c r="A367" s="59"/>
      <c r="B367" s="59"/>
      <c r="C367" s="59"/>
      <c r="D367" s="59"/>
      <c r="E367" s="59"/>
      <c r="F367" s="59"/>
      <c r="G367" s="59"/>
      <c r="H367" s="59"/>
    </row>
    <row r="368" spans="1:8" ht="18" customHeight="1">
      <c r="A368" s="59"/>
      <c r="B368" s="59"/>
      <c r="C368" s="59"/>
      <c r="D368" s="59"/>
      <c r="E368" s="59"/>
      <c r="F368" s="59"/>
      <c r="G368" s="59"/>
      <c r="H368" s="59"/>
    </row>
    <row r="369" spans="1:8" ht="18" customHeight="1">
      <c r="A369" s="59"/>
      <c r="B369" s="59"/>
      <c r="C369" s="59"/>
      <c r="D369" s="59"/>
      <c r="E369" s="59"/>
      <c r="F369" s="59"/>
      <c r="G369" s="59"/>
      <c r="H369" s="59"/>
    </row>
    <row r="370" spans="1:8" ht="18" customHeight="1">
      <c r="A370" s="59"/>
      <c r="B370" s="59"/>
      <c r="C370" s="59"/>
      <c r="D370" s="59"/>
      <c r="E370" s="59"/>
      <c r="F370" s="59"/>
      <c r="G370" s="59"/>
      <c r="H370" s="59"/>
    </row>
    <row r="371" spans="1:8" ht="18" customHeight="1">
      <c r="A371" s="59"/>
      <c r="B371" s="59"/>
      <c r="C371" s="59"/>
      <c r="D371" s="59"/>
      <c r="E371" s="59"/>
      <c r="F371" s="59"/>
      <c r="G371" s="59"/>
      <c r="H371" s="59"/>
    </row>
  </sheetData>
  <mergeCells count="27">
    <mergeCell ref="B65:C65"/>
    <mergeCell ref="A87:C87"/>
    <mergeCell ref="C3:D3"/>
    <mergeCell ref="B44:C44"/>
    <mergeCell ref="A52:C52"/>
    <mergeCell ref="B53:C53"/>
    <mergeCell ref="A57:C57"/>
    <mergeCell ref="B58:C58"/>
    <mergeCell ref="B60:C60"/>
    <mergeCell ref="B25:C25"/>
    <mergeCell ref="A32:C32"/>
    <mergeCell ref="B33:C33"/>
    <mergeCell ref="A38:C38"/>
    <mergeCell ref="B39:C39"/>
    <mergeCell ref="A43:C43"/>
    <mergeCell ref="A6:C6"/>
    <mergeCell ref="B7:C7"/>
    <mergeCell ref="B15:C15"/>
    <mergeCell ref="A21:C21"/>
    <mergeCell ref="B22:C22"/>
    <mergeCell ref="A24:C24"/>
    <mergeCell ref="A2:H2"/>
    <mergeCell ref="A4:C4"/>
    <mergeCell ref="D4:D5"/>
    <mergeCell ref="E4:E5"/>
    <mergeCell ref="F4:F5"/>
    <mergeCell ref="G4:H5"/>
  </mergeCells>
  <phoneticPr fontId="10" type="noConversion"/>
  <pageMargins left="0.35433070866141736" right="0.31496062992125984" top="1.0236220472440944" bottom="0.82677165354330717" header="0.51181102362204722" footer="0.31496062992125984"/>
  <pageSetup paperSize="9" scale="64" orientation="portrait" r:id="rId1"/>
  <headerFooter alignWithMargins="0"/>
  <rowBreaks count="1" manualBreakCount="1">
    <brk id="2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view="pageBreakPreview" topLeftCell="A85" zoomScaleNormal="100" zoomScaleSheetLayoutView="100" workbookViewId="0">
      <selection activeCell="G103" sqref="G103"/>
    </sheetView>
  </sheetViews>
  <sheetFormatPr defaultColWidth="10" defaultRowHeight="18" customHeight="1"/>
  <cols>
    <col min="1" max="1" width="3.7265625" style="92" customWidth="1"/>
    <col min="2" max="2" width="3.90625" style="92" customWidth="1"/>
    <col min="3" max="3" width="12.36328125" style="92" customWidth="1"/>
    <col min="4" max="4" width="9.7265625" style="92" customWidth="1"/>
    <col min="5" max="5" width="10.36328125" style="92" customWidth="1"/>
    <col min="6" max="6" width="11.36328125" style="92" customWidth="1"/>
    <col min="7" max="7" width="42.453125" style="92" customWidth="1"/>
    <col min="8" max="8" width="12.6328125" style="92" customWidth="1"/>
    <col min="9" max="9" width="11.08984375" style="92" bestFit="1" customWidth="1"/>
    <col min="10" max="10" width="11.26953125" style="92" bestFit="1" customWidth="1"/>
    <col min="11" max="16384" width="10" style="92"/>
  </cols>
  <sheetData>
    <row r="1" spans="1:8" ht="18" customHeight="1">
      <c r="C1" s="329" t="s">
        <v>163</v>
      </c>
      <c r="D1" s="329"/>
    </row>
    <row r="2" spans="1:8" ht="37.5" customHeight="1">
      <c r="A2" s="308" t="s">
        <v>206</v>
      </c>
      <c r="B2" s="308"/>
      <c r="C2" s="308"/>
      <c r="D2" s="308"/>
      <c r="E2" s="308"/>
      <c r="F2" s="308"/>
      <c r="G2" s="308"/>
      <c r="H2" s="308"/>
    </row>
    <row r="3" spans="1:8" s="93" customFormat="1" ht="24.9" customHeight="1">
      <c r="A3" s="186" t="s">
        <v>47</v>
      </c>
      <c r="B3" s="181"/>
      <c r="C3" s="324" t="s">
        <v>246</v>
      </c>
      <c r="D3" s="325"/>
      <c r="E3" s="91"/>
      <c r="F3" s="91"/>
      <c r="H3" s="57" t="s">
        <v>54</v>
      </c>
    </row>
    <row r="4" spans="1:8" s="93" customFormat="1" ht="24.9" customHeight="1">
      <c r="A4" s="309" t="s">
        <v>6</v>
      </c>
      <c r="B4" s="310"/>
      <c r="C4" s="311"/>
      <c r="D4" s="312" t="s">
        <v>156</v>
      </c>
      <c r="E4" s="312" t="s">
        <v>157</v>
      </c>
      <c r="F4" s="312" t="s">
        <v>55</v>
      </c>
      <c r="G4" s="312" t="s">
        <v>167</v>
      </c>
      <c r="H4" s="313"/>
    </row>
    <row r="5" spans="1:8" s="93" customFormat="1" ht="24.9" customHeight="1">
      <c r="A5" s="60" t="s">
        <v>3</v>
      </c>
      <c r="B5" s="60" t="s">
        <v>4</v>
      </c>
      <c r="C5" s="60" t="s">
        <v>5</v>
      </c>
      <c r="D5" s="313"/>
      <c r="E5" s="313"/>
      <c r="F5" s="313"/>
      <c r="G5" s="313"/>
      <c r="H5" s="313"/>
    </row>
    <row r="6" spans="1:8" s="93" customFormat="1" ht="24.9" customHeight="1">
      <c r="A6" s="327" t="s">
        <v>106</v>
      </c>
      <c r="B6" s="327"/>
      <c r="C6" s="327"/>
      <c r="D6" s="100">
        <f>D7</f>
        <v>47599200</v>
      </c>
      <c r="E6" s="100">
        <f>E7</f>
        <v>49043000</v>
      </c>
      <c r="F6" s="101">
        <f t="shared" ref="F6:F12" si="0">SUM(D6-E6)</f>
        <v>-1443800</v>
      </c>
      <c r="G6" s="147"/>
      <c r="H6" s="102"/>
    </row>
    <row r="7" spans="1:8" s="93" customFormat="1" ht="24.9" customHeight="1">
      <c r="A7" s="103"/>
      <c r="B7" s="326" t="s">
        <v>106</v>
      </c>
      <c r="C7" s="326"/>
      <c r="D7" s="104">
        <f>D8+D10+D11+D12</f>
        <v>47599200</v>
      </c>
      <c r="E7" s="104">
        <f>E8+E10+E11+E12</f>
        <v>49043000</v>
      </c>
      <c r="F7" s="105">
        <f>SUM(D7-E7)</f>
        <v>-1443800</v>
      </c>
      <c r="G7" s="147"/>
      <c r="H7" s="106"/>
    </row>
    <row r="8" spans="1:8" s="93" customFormat="1" ht="24.9" customHeight="1">
      <c r="A8" s="107"/>
      <c r="B8" s="157"/>
      <c r="C8" s="157" t="s">
        <v>107</v>
      </c>
      <c r="D8" s="158">
        <v>33327980</v>
      </c>
      <c r="E8" s="158">
        <v>33652000</v>
      </c>
      <c r="F8" s="159">
        <f>SUM(D8-E8)</f>
        <v>-324020</v>
      </c>
      <c r="G8" s="146" t="s">
        <v>248</v>
      </c>
      <c r="H8" s="160">
        <v>33327980</v>
      </c>
    </row>
    <row r="9" spans="1:8" s="93" customFormat="1" ht="24.9" customHeight="1">
      <c r="A9" s="107"/>
      <c r="B9" s="107"/>
      <c r="C9" s="132"/>
      <c r="D9" s="100"/>
      <c r="E9" s="100"/>
      <c r="F9" s="101"/>
      <c r="G9" s="152" t="s">
        <v>2</v>
      </c>
      <c r="H9" s="102">
        <f>H8</f>
        <v>33327980</v>
      </c>
    </row>
    <row r="10" spans="1:8" s="93" customFormat="1" ht="24.9" customHeight="1">
      <c r="A10" s="107"/>
      <c r="B10" s="107"/>
      <c r="C10" s="103" t="s">
        <v>108</v>
      </c>
      <c r="D10" s="108">
        <v>11965220</v>
      </c>
      <c r="E10" s="108">
        <v>12805000</v>
      </c>
      <c r="F10" s="109">
        <f t="shared" si="0"/>
        <v>-839780</v>
      </c>
      <c r="G10" s="149"/>
      <c r="H10" s="89"/>
    </row>
    <row r="11" spans="1:8" s="93" customFormat="1" ht="24.9" customHeight="1">
      <c r="A11" s="107"/>
      <c r="B11" s="107"/>
      <c r="C11" s="103" t="s">
        <v>109</v>
      </c>
      <c r="D11" s="108">
        <v>0</v>
      </c>
      <c r="E11" s="108">
        <v>0</v>
      </c>
      <c r="F11" s="109">
        <f t="shared" si="0"/>
        <v>0</v>
      </c>
      <c r="G11" s="149"/>
      <c r="H11" s="89"/>
    </row>
    <row r="12" spans="1:8" s="93" customFormat="1" ht="24.9" customHeight="1">
      <c r="A12" s="107"/>
      <c r="B12" s="107"/>
      <c r="C12" s="103" t="s">
        <v>110</v>
      </c>
      <c r="D12" s="108">
        <v>2306000</v>
      </c>
      <c r="E12" s="108">
        <v>2586000</v>
      </c>
      <c r="F12" s="109">
        <f t="shared" si="0"/>
        <v>-280000</v>
      </c>
      <c r="G12" s="146" t="s">
        <v>247</v>
      </c>
      <c r="H12" s="89">
        <v>2306000</v>
      </c>
    </row>
    <row r="13" spans="1:8" s="93" customFormat="1" ht="24.9" customHeight="1">
      <c r="A13" s="132"/>
      <c r="B13" s="132"/>
      <c r="C13" s="132"/>
      <c r="D13" s="100"/>
      <c r="E13" s="100"/>
      <c r="F13" s="101"/>
      <c r="G13" s="161" t="s">
        <v>2</v>
      </c>
      <c r="H13" s="102">
        <f>SUM(H12)</f>
        <v>2306000</v>
      </c>
    </row>
    <row r="14" spans="1:8" s="93" customFormat="1" ht="24.9" customHeight="1">
      <c r="A14" s="326" t="s">
        <v>111</v>
      </c>
      <c r="B14" s="326"/>
      <c r="C14" s="326"/>
      <c r="D14" s="104">
        <f>D15+D21</f>
        <v>6818309744</v>
      </c>
      <c r="E14" s="104">
        <f>E15+E21</f>
        <v>6940153000</v>
      </c>
      <c r="F14" s="105">
        <f t="shared" ref="F14:F22" si="1">SUM(D14-E14)</f>
        <v>-121843256</v>
      </c>
      <c r="G14" s="147"/>
      <c r="H14" s="106"/>
    </row>
    <row r="15" spans="1:8" s="93" customFormat="1" ht="24.9" customHeight="1">
      <c r="A15" s="103"/>
      <c r="B15" s="326" t="s">
        <v>112</v>
      </c>
      <c r="C15" s="326"/>
      <c r="D15" s="104">
        <f>D16+D17+D18+D19+D20</f>
        <v>4986460176</v>
      </c>
      <c r="E15" s="104">
        <f>E16+E17+E18+E19+E20</f>
        <v>5068309000</v>
      </c>
      <c r="F15" s="105">
        <f t="shared" si="1"/>
        <v>-81848824</v>
      </c>
      <c r="G15" s="147"/>
      <c r="H15" s="106"/>
    </row>
    <row r="16" spans="1:8" s="93" customFormat="1" ht="24.9" customHeight="1">
      <c r="A16" s="107"/>
      <c r="B16" s="103"/>
      <c r="C16" s="103" t="s">
        <v>113</v>
      </c>
      <c r="D16" s="108">
        <v>1888442240</v>
      </c>
      <c r="E16" s="108">
        <v>1943189000</v>
      </c>
      <c r="F16" s="109">
        <f t="shared" si="1"/>
        <v>-54746760</v>
      </c>
      <c r="G16" s="149" t="s">
        <v>249</v>
      </c>
      <c r="H16" s="89">
        <v>1888442240</v>
      </c>
    </row>
    <row r="17" spans="1:8" s="93" customFormat="1" ht="24.9" customHeight="1">
      <c r="A17" s="107"/>
      <c r="B17" s="107"/>
      <c r="C17" s="103" t="s">
        <v>114</v>
      </c>
      <c r="D17" s="108">
        <v>2183735250</v>
      </c>
      <c r="E17" s="108">
        <v>2186859000</v>
      </c>
      <c r="F17" s="109">
        <f t="shared" si="1"/>
        <v>-3123750</v>
      </c>
      <c r="G17" s="149" t="s">
        <v>250</v>
      </c>
      <c r="H17" s="214">
        <v>2186859500</v>
      </c>
    </row>
    <row r="18" spans="1:8" s="93" customFormat="1" ht="24.9" customHeight="1">
      <c r="A18" s="107"/>
      <c r="B18" s="107"/>
      <c r="C18" s="204" t="s">
        <v>115</v>
      </c>
      <c r="D18" s="104">
        <v>7200000</v>
      </c>
      <c r="E18" s="104">
        <v>7200000</v>
      </c>
      <c r="F18" s="105">
        <f t="shared" si="1"/>
        <v>0</v>
      </c>
      <c r="G18" s="149"/>
      <c r="H18" s="113"/>
    </row>
    <row r="19" spans="1:8" s="93" customFormat="1" ht="24.9" customHeight="1">
      <c r="A19" s="107"/>
      <c r="B19" s="107"/>
      <c r="C19" s="107" t="s">
        <v>110</v>
      </c>
      <c r="D19" s="110">
        <v>44839016</v>
      </c>
      <c r="E19" s="110">
        <v>41435000</v>
      </c>
      <c r="F19" s="111">
        <f t="shared" si="1"/>
        <v>3404016</v>
      </c>
      <c r="G19" s="163" t="s">
        <v>251</v>
      </c>
      <c r="H19" s="89">
        <v>44839016</v>
      </c>
    </row>
    <row r="20" spans="1:8" s="93" customFormat="1" ht="24.9" customHeight="1">
      <c r="A20" s="107"/>
      <c r="B20" s="132"/>
      <c r="C20" s="131" t="s">
        <v>116</v>
      </c>
      <c r="D20" s="104">
        <v>862243670</v>
      </c>
      <c r="E20" s="104">
        <v>889626000</v>
      </c>
      <c r="F20" s="105">
        <f t="shared" si="1"/>
        <v>-27382330</v>
      </c>
      <c r="G20" s="164" t="s">
        <v>252</v>
      </c>
      <c r="H20" s="106">
        <v>889625870</v>
      </c>
    </row>
    <row r="21" spans="1:8" s="93" customFormat="1" ht="24.9" customHeight="1">
      <c r="A21" s="107"/>
      <c r="B21" s="327" t="s">
        <v>117</v>
      </c>
      <c r="C21" s="327"/>
      <c r="D21" s="100">
        <f>D22+D26+D27+D28+D29+D34+D38+D39</f>
        <v>1831849568</v>
      </c>
      <c r="E21" s="100">
        <f>E22+E26+E27+E28+E29+E34+E38+E39</f>
        <v>1871844000</v>
      </c>
      <c r="F21" s="101">
        <f t="shared" si="1"/>
        <v>-39994432</v>
      </c>
      <c r="G21" s="148"/>
      <c r="H21" s="102"/>
    </row>
    <row r="22" spans="1:8" s="93" customFormat="1" ht="24.9" customHeight="1">
      <c r="A22" s="107"/>
      <c r="B22" s="103"/>
      <c r="C22" s="103" t="s">
        <v>118</v>
      </c>
      <c r="D22" s="108">
        <v>33762795</v>
      </c>
      <c r="E22" s="108">
        <v>33021000</v>
      </c>
      <c r="F22" s="109">
        <f t="shared" si="1"/>
        <v>741795</v>
      </c>
      <c r="G22" s="149" t="s">
        <v>253</v>
      </c>
      <c r="H22" s="89">
        <v>13131360</v>
      </c>
    </row>
    <row r="23" spans="1:8" s="93" customFormat="1" ht="24.9" customHeight="1">
      <c r="A23" s="107"/>
      <c r="B23" s="107"/>
      <c r="C23" s="107"/>
      <c r="D23" s="110"/>
      <c r="E23" s="110"/>
      <c r="F23" s="111"/>
      <c r="G23" s="165" t="s">
        <v>254</v>
      </c>
      <c r="H23" s="166">
        <v>19451430</v>
      </c>
    </row>
    <row r="24" spans="1:8" s="93" customFormat="1" ht="24.9" customHeight="1">
      <c r="A24" s="107"/>
      <c r="B24" s="107"/>
      <c r="C24" s="167"/>
      <c r="D24" s="168"/>
      <c r="E24" s="168"/>
      <c r="F24" s="169"/>
      <c r="G24" s="165" t="s">
        <v>255</v>
      </c>
      <c r="H24" s="166">
        <v>1180005</v>
      </c>
    </row>
    <row r="25" spans="1:8" s="93" customFormat="1" ht="24.9" customHeight="1">
      <c r="A25" s="107"/>
      <c r="B25" s="107"/>
      <c r="C25" s="132"/>
      <c r="D25" s="100"/>
      <c r="E25" s="100"/>
      <c r="F25" s="101"/>
      <c r="G25" s="161" t="s">
        <v>2</v>
      </c>
      <c r="H25" s="102">
        <f>SUM(H22:H24)</f>
        <v>33762795</v>
      </c>
    </row>
    <row r="26" spans="1:8" s="93" customFormat="1" ht="24.9" customHeight="1">
      <c r="A26" s="107"/>
      <c r="B26" s="107"/>
      <c r="C26" s="131" t="s">
        <v>119</v>
      </c>
      <c r="D26" s="104">
        <v>3178120</v>
      </c>
      <c r="E26" s="104">
        <v>3331000</v>
      </c>
      <c r="F26" s="105">
        <v>0</v>
      </c>
      <c r="G26" s="147"/>
      <c r="H26" s="106"/>
    </row>
    <row r="27" spans="1:8" s="93" customFormat="1" ht="24.9" customHeight="1">
      <c r="A27" s="107"/>
      <c r="B27" s="107"/>
      <c r="C27" s="132" t="s">
        <v>120</v>
      </c>
      <c r="D27" s="100">
        <v>23703116</v>
      </c>
      <c r="E27" s="100">
        <v>24445000</v>
      </c>
      <c r="F27" s="101">
        <f>SUM(D27-E27)</f>
        <v>-741884</v>
      </c>
      <c r="G27" s="148"/>
      <c r="H27" s="102"/>
    </row>
    <row r="28" spans="1:8" s="93" customFormat="1" ht="24.9" customHeight="1">
      <c r="A28" s="107"/>
      <c r="B28" s="107"/>
      <c r="C28" s="131" t="s">
        <v>121</v>
      </c>
      <c r="D28" s="104">
        <v>35314400</v>
      </c>
      <c r="E28" s="104">
        <v>34574000</v>
      </c>
      <c r="F28" s="105">
        <f>SUM(D28-E28)</f>
        <v>740400</v>
      </c>
      <c r="G28" s="147"/>
      <c r="H28" s="106"/>
    </row>
    <row r="29" spans="1:8" s="93" customFormat="1" ht="24.9" customHeight="1">
      <c r="A29" s="107"/>
      <c r="B29" s="107"/>
      <c r="C29" s="103" t="s">
        <v>207</v>
      </c>
      <c r="D29" s="108">
        <v>234349744</v>
      </c>
      <c r="E29" s="108">
        <v>235224000</v>
      </c>
      <c r="F29" s="109">
        <f>SUM(D29-E29)</f>
        <v>-874256</v>
      </c>
      <c r="G29" s="162" t="s">
        <v>256</v>
      </c>
      <c r="H29" s="112">
        <v>117823264</v>
      </c>
    </row>
    <row r="30" spans="1:8" s="93" customFormat="1" ht="24.9" customHeight="1">
      <c r="A30" s="107"/>
      <c r="B30" s="107"/>
      <c r="C30" s="107"/>
      <c r="D30" s="110"/>
      <c r="E30" s="110"/>
      <c r="F30" s="111"/>
      <c r="G30" s="162" t="s">
        <v>257</v>
      </c>
      <c r="H30" s="112">
        <v>1650000</v>
      </c>
    </row>
    <row r="31" spans="1:8" s="93" customFormat="1" ht="24.9" customHeight="1">
      <c r="A31" s="107"/>
      <c r="B31" s="107"/>
      <c r="C31" s="107"/>
      <c r="D31" s="110"/>
      <c r="E31" s="110"/>
      <c r="F31" s="111"/>
      <c r="G31" s="170" t="s">
        <v>258</v>
      </c>
      <c r="H31" s="166">
        <v>50875060</v>
      </c>
    </row>
    <row r="32" spans="1:8" s="93" customFormat="1" ht="24.9" customHeight="1">
      <c r="A32" s="107"/>
      <c r="B32" s="107"/>
      <c r="C32" s="107"/>
      <c r="D32" s="110"/>
      <c r="E32" s="110"/>
      <c r="F32" s="111"/>
      <c r="G32" s="170" t="s">
        <v>259</v>
      </c>
      <c r="H32" s="166">
        <v>64001420</v>
      </c>
    </row>
    <row r="33" spans="1:10" s="93" customFormat="1" ht="24.9" customHeight="1">
      <c r="A33" s="107"/>
      <c r="B33" s="107"/>
      <c r="C33" s="107"/>
      <c r="D33" s="110"/>
      <c r="E33" s="110"/>
      <c r="F33" s="111"/>
      <c r="G33" s="161" t="s">
        <v>2</v>
      </c>
      <c r="H33" s="102">
        <f>SUM(H29:H32)</f>
        <v>234349744</v>
      </c>
    </row>
    <row r="34" spans="1:10" s="93" customFormat="1" ht="24.9" customHeight="1">
      <c r="A34" s="107"/>
      <c r="B34" s="107"/>
      <c r="C34" s="103" t="s">
        <v>208</v>
      </c>
      <c r="D34" s="108">
        <v>1489262343</v>
      </c>
      <c r="E34" s="108">
        <v>1528575000</v>
      </c>
      <c r="F34" s="109">
        <f>SUM(D34-E34)</f>
        <v>-39312657</v>
      </c>
      <c r="G34" s="163" t="s">
        <v>260</v>
      </c>
      <c r="H34" s="89">
        <v>330686950</v>
      </c>
      <c r="J34" s="215"/>
    </row>
    <row r="35" spans="1:10" s="93" customFormat="1" ht="24.9" customHeight="1">
      <c r="A35" s="107"/>
      <c r="B35" s="107"/>
      <c r="C35" s="107"/>
      <c r="D35" s="110"/>
      <c r="E35" s="110"/>
      <c r="F35" s="111"/>
      <c r="G35" s="179" t="s">
        <v>261</v>
      </c>
      <c r="H35" s="112">
        <v>139593760</v>
      </c>
      <c r="J35" s="220"/>
    </row>
    <row r="36" spans="1:10" s="93" customFormat="1" ht="24.9" customHeight="1">
      <c r="A36" s="107"/>
      <c r="B36" s="107"/>
      <c r="C36" s="107"/>
      <c r="D36" s="110"/>
      <c r="E36" s="110"/>
      <c r="F36" s="111"/>
      <c r="G36" s="171" t="s">
        <v>262</v>
      </c>
      <c r="H36" s="166">
        <v>1018981633</v>
      </c>
      <c r="J36" s="224"/>
    </row>
    <row r="37" spans="1:10" s="93" customFormat="1" ht="24.9" customHeight="1">
      <c r="A37" s="107"/>
      <c r="B37" s="107"/>
      <c r="C37" s="107"/>
      <c r="D37" s="110"/>
      <c r="E37" s="110"/>
      <c r="F37" s="111"/>
      <c r="G37" s="161" t="s">
        <v>2</v>
      </c>
      <c r="H37" s="112">
        <f>SUM(H34:H36)</f>
        <v>1489262343</v>
      </c>
    </row>
    <row r="38" spans="1:10" s="93" customFormat="1" ht="24.9" customHeight="1">
      <c r="A38" s="107"/>
      <c r="B38" s="107"/>
      <c r="C38" s="204" t="s">
        <v>122</v>
      </c>
      <c r="D38" s="104">
        <v>12279050</v>
      </c>
      <c r="E38" s="104">
        <v>12674000</v>
      </c>
      <c r="F38" s="105">
        <f>SUM(D38-E38)</f>
        <v>-394950</v>
      </c>
      <c r="G38" s="164" t="s">
        <v>263</v>
      </c>
      <c r="H38" s="106">
        <v>12279050</v>
      </c>
    </row>
    <row r="39" spans="1:10" s="93" customFormat="1" ht="24.9" customHeight="1">
      <c r="A39" s="132"/>
      <c r="B39" s="132"/>
      <c r="C39" s="132" t="s">
        <v>123</v>
      </c>
      <c r="D39" s="100">
        <v>0</v>
      </c>
      <c r="E39" s="100">
        <v>0</v>
      </c>
      <c r="F39" s="101">
        <f t="shared" ref="F39:F55" si="2">SUM(D39-E39)</f>
        <v>0</v>
      </c>
      <c r="G39" s="148"/>
      <c r="H39" s="102"/>
    </row>
    <row r="40" spans="1:10" s="93" customFormat="1" ht="24.9" customHeight="1">
      <c r="A40" s="326" t="s">
        <v>124</v>
      </c>
      <c r="B40" s="326"/>
      <c r="C40" s="326"/>
      <c r="D40" s="104">
        <f>D41+D53</f>
        <v>1003142209</v>
      </c>
      <c r="E40" s="104">
        <f>E41+E53</f>
        <v>2029115000</v>
      </c>
      <c r="F40" s="105">
        <f t="shared" si="2"/>
        <v>-1025972791</v>
      </c>
      <c r="G40" s="147"/>
      <c r="H40" s="106"/>
    </row>
    <row r="41" spans="1:10" s="93" customFormat="1" ht="24.9" customHeight="1">
      <c r="A41" s="103"/>
      <c r="B41" s="326" t="s">
        <v>125</v>
      </c>
      <c r="C41" s="326"/>
      <c r="D41" s="104">
        <f>D42+D43+D44</f>
        <v>888126450</v>
      </c>
      <c r="E41" s="104">
        <f>SUM(E42:E44)</f>
        <v>1994972000</v>
      </c>
      <c r="F41" s="105">
        <f t="shared" si="2"/>
        <v>-1106845550</v>
      </c>
      <c r="G41" s="147"/>
      <c r="H41" s="106"/>
    </row>
    <row r="42" spans="1:10" s="93" customFormat="1" ht="24.9" customHeight="1">
      <c r="A42" s="107"/>
      <c r="B42" s="107"/>
      <c r="C42" s="103" t="s">
        <v>126</v>
      </c>
      <c r="D42" s="108">
        <v>0</v>
      </c>
      <c r="E42" s="108">
        <v>0</v>
      </c>
      <c r="F42" s="109">
        <f t="shared" si="2"/>
        <v>0</v>
      </c>
      <c r="G42" s="173"/>
      <c r="H42" s="89"/>
    </row>
    <row r="43" spans="1:10" s="93" customFormat="1" ht="24.9" customHeight="1">
      <c r="A43" s="107"/>
      <c r="B43" s="107"/>
      <c r="C43" s="131" t="s">
        <v>127</v>
      </c>
      <c r="D43" s="104">
        <v>18100000</v>
      </c>
      <c r="E43" s="104">
        <v>385011000</v>
      </c>
      <c r="F43" s="105">
        <f t="shared" si="2"/>
        <v>-366911000</v>
      </c>
      <c r="G43" s="147" t="s">
        <v>274</v>
      </c>
      <c r="H43" s="106">
        <v>18100000</v>
      </c>
    </row>
    <row r="44" spans="1:10" s="93" customFormat="1" ht="24.9" customHeight="1">
      <c r="A44" s="107"/>
      <c r="B44" s="107"/>
      <c r="C44" s="107" t="s">
        <v>128</v>
      </c>
      <c r="D44" s="110">
        <v>870026450</v>
      </c>
      <c r="E44" s="110">
        <v>1609961000</v>
      </c>
      <c r="F44" s="111">
        <f t="shared" si="2"/>
        <v>-739934550</v>
      </c>
      <c r="G44" s="230" t="s">
        <v>264</v>
      </c>
      <c r="H44" s="112">
        <v>428736000</v>
      </c>
    </row>
    <row r="45" spans="1:10" s="93" customFormat="1" ht="20.100000000000001" customHeight="1">
      <c r="A45" s="107"/>
      <c r="B45" s="107"/>
      <c r="C45" s="107"/>
      <c r="D45" s="216"/>
      <c r="E45" s="216"/>
      <c r="F45" s="217"/>
      <c r="G45" s="230" t="s">
        <v>265</v>
      </c>
      <c r="H45" s="112">
        <v>212219150</v>
      </c>
    </row>
    <row r="46" spans="1:10" s="93" customFormat="1" ht="20.100000000000001" customHeight="1">
      <c r="A46" s="107"/>
      <c r="B46" s="107"/>
      <c r="C46" s="107"/>
      <c r="D46" s="216"/>
      <c r="E46" s="216"/>
      <c r="F46" s="217"/>
      <c r="G46" s="230" t="s">
        <v>266</v>
      </c>
      <c r="H46" s="112">
        <v>80381000</v>
      </c>
    </row>
    <row r="47" spans="1:10" s="93" customFormat="1" ht="20.100000000000001" customHeight="1">
      <c r="A47" s="107"/>
      <c r="B47" s="107"/>
      <c r="C47" s="107"/>
      <c r="D47" s="216"/>
      <c r="E47" s="216"/>
      <c r="F47" s="217"/>
      <c r="G47" s="230" t="s">
        <v>267</v>
      </c>
      <c r="H47" s="112">
        <v>28455900</v>
      </c>
    </row>
    <row r="48" spans="1:10" s="93" customFormat="1" ht="20.100000000000001" customHeight="1">
      <c r="A48" s="107"/>
      <c r="B48" s="107"/>
      <c r="C48" s="107"/>
      <c r="D48" s="216"/>
      <c r="E48" s="216"/>
      <c r="F48" s="217"/>
      <c r="G48" s="230" t="s">
        <v>268</v>
      </c>
      <c r="H48" s="112">
        <v>7810000</v>
      </c>
    </row>
    <row r="49" spans="1:8" s="93" customFormat="1" ht="20.100000000000001" customHeight="1">
      <c r="A49" s="107"/>
      <c r="B49" s="107"/>
      <c r="C49" s="107"/>
      <c r="D49" s="216"/>
      <c r="E49" s="216"/>
      <c r="F49" s="217"/>
      <c r="G49" s="230" t="s">
        <v>269</v>
      </c>
      <c r="H49" s="112">
        <v>13497000</v>
      </c>
    </row>
    <row r="50" spans="1:8" s="93" customFormat="1" ht="20.100000000000001" customHeight="1">
      <c r="A50" s="107"/>
      <c r="B50" s="107"/>
      <c r="C50" s="107"/>
      <c r="D50" s="216"/>
      <c r="E50" s="216"/>
      <c r="F50" s="217"/>
      <c r="G50" s="230" t="s">
        <v>270</v>
      </c>
      <c r="H50" s="112">
        <v>60632000</v>
      </c>
    </row>
    <row r="51" spans="1:8" s="93" customFormat="1" ht="20.100000000000001" customHeight="1">
      <c r="A51" s="107"/>
      <c r="B51" s="107"/>
      <c r="C51" s="107"/>
      <c r="D51" s="216"/>
      <c r="E51" s="216"/>
      <c r="F51" s="217"/>
      <c r="G51" s="230" t="s">
        <v>271</v>
      </c>
      <c r="H51" s="112">
        <v>38295400</v>
      </c>
    </row>
    <row r="52" spans="1:8" s="93" customFormat="1" ht="20.100000000000001" customHeight="1">
      <c r="A52" s="107"/>
      <c r="B52" s="205"/>
      <c r="C52" s="205"/>
      <c r="D52" s="218"/>
      <c r="E52" s="218"/>
      <c r="F52" s="219"/>
      <c r="G52" s="235" t="s">
        <v>272</v>
      </c>
      <c r="H52" s="102">
        <f>SUM(H44:H51)</f>
        <v>870026450</v>
      </c>
    </row>
    <row r="53" spans="1:8" s="93" customFormat="1" ht="24.9" customHeight="1">
      <c r="A53" s="107"/>
      <c r="B53" s="327" t="s">
        <v>129</v>
      </c>
      <c r="C53" s="327"/>
      <c r="D53" s="100">
        <f>D54+D55</f>
        <v>115015759</v>
      </c>
      <c r="E53" s="100">
        <f>E54+E55</f>
        <v>34143000</v>
      </c>
      <c r="F53" s="101">
        <f t="shared" si="2"/>
        <v>80872759</v>
      </c>
      <c r="G53" s="148"/>
      <c r="H53" s="102"/>
    </row>
    <row r="54" spans="1:8" s="93" customFormat="1" ht="24.9" customHeight="1">
      <c r="A54" s="107"/>
      <c r="B54" s="107"/>
      <c r="C54" s="107" t="s">
        <v>130</v>
      </c>
      <c r="D54" s="110">
        <v>30775500</v>
      </c>
      <c r="E54" s="110">
        <v>34143000</v>
      </c>
      <c r="F54" s="111">
        <f>SUM(D54-E54)</f>
        <v>-3367500</v>
      </c>
      <c r="G54" s="149" t="s">
        <v>273</v>
      </c>
      <c r="H54" s="89">
        <v>30775500</v>
      </c>
    </row>
    <row r="55" spans="1:8" s="93" customFormat="1" ht="24.9" customHeight="1">
      <c r="A55" s="107"/>
      <c r="B55" s="107"/>
      <c r="C55" s="103" t="s">
        <v>131</v>
      </c>
      <c r="D55" s="108">
        <v>84240259</v>
      </c>
      <c r="E55" s="108">
        <v>0</v>
      </c>
      <c r="F55" s="109">
        <f t="shared" si="2"/>
        <v>84240259</v>
      </c>
      <c r="G55" s="174" t="s">
        <v>275</v>
      </c>
      <c r="H55" s="89">
        <v>84240259</v>
      </c>
    </row>
    <row r="56" spans="1:8" s="93" customFormat="1" ht="24.9" customHeight="1">
      <c r="A56" s="328" t="s">
        <v>132</v>
      </c>
      <c r="B56" s="328"/>
      <c r="C56" s="328"/>
      <c r="D56" s="226">
        <f>D57</f>
        <v>22624810073</v>
      </c>
      <c r="E56" s="104">
        <f>E57</f>
        <v>22908807000</v>
      </c>
      <c r="F56" s="105">
        <f>SUM(D56-E56)</f>
        <v>-283996927</v>
      </c>
      <c r="G56" s="147"/>
      <c r="H56" s="106"/>
    </row>
    <row r="57" spans="1:8" s="93" customFormat="1" ht="24.9" customHeight="1">
      <c r="A57" s="114"/>
      <c r="B57" s="328" t="s">
        <v>133</v>
      </c>
      <c r="C57" s="328"/>
      <c r="D57" s="226">
        <f>SUM(D58,D71,D84,D97,D101,D104,D106)</f>
        <v>22624810073</v>
      </c>
      <c r="E57" s="104">
        <f>SUM(E58,E71,E84,E97,E101,E104,E106)</f>
        <v>22908807000</v>
      </c>
      <c r="F57" s="232">
        <f>SUM(D57-E57)</f>
        <v>-283996927</v>
      </c>
      <c r="G57" s="147"/>
      <c r="H57" s="106"/>
    </row>
    <row r="58" spans="1:8" s="93" customFormat="1" ht="24.9" customHeight="1">
      <c r="A58" s="115"/>
      <c r="B58" s="114"/>
      <c r="C58" s="223" t="s">
        <v>194</v>
      </c>
      <c r="D58" s="237">
        <v>3408529476</v>
      </c>
      <c r="E58" s="237">
        <v>3421643000</v>
      </c>
      <c r="F58" s="222">
        <f>SUM(D58-E58)</f>
        <v>-13113524</v>
      </c>
      <c r="G58" s="149" t="s">
        <v>288</v>
      </c>
      <c r="H58" s="89">
        <v>534646740</v>
      </c>
    </row>
    <row r="59" spans="1:8" s="229" customFormat="1" ht="20.100000000000001" customHeight="1">
      <c r="A59" s="234"/>
      <c r="B59" s="234"/>
      <c r="C59" s="117"/>
      <c r="D59" s="216"/>
      <c r="E59" s="216"/>
      <c r="F59" s="217"/>
      <c r="G59" s="175" t="s">
        <v>287</v>
      </c>
      <c r="H59" s="233">
        <v>447988936</v>
      </c>
    </row>
    <row r="60" spans="1:8" s="229" customFormat="1" ht="20.100000000000001" customHeight="1">
      <c r="A60" s="234"/>
      <c r="B60" s="234"/>
      <c r="C60" s="117"/>
      <c r="D60" s="216"/>
      <c r="E60" s="216"/>
      <c r="F60" s="217"/>
      <c r="G60" s="175" t="s">
        <v>276</v>
      </c>
      <c r="H60" s="233">
        <v>295866710</v>
      </c>
    </row>
    <row r="61" spans="1:8" s="229" customFormat="1" ht="20.100000000000001" customHeight="1">
      <c r="A61" s="234"/>
      <c r="B61" s="234"/>
      <c r="C61" s="117"/>
      <c r="D61" s="216"/>
      <c r="E61" s="216"/>
      <c r="F61" s="217"/>
      <c r="G61" s="175" t="s">
        <v>277</v>
      </c>
      <c r="H61" s="233">
        <v>384638610</v>
      </c>
    </row>
    <row r="62" spans="1:8" s="229" customFormat="1" ht="20.100000000000001" customHeight="1">
      <c r="A62" s="234"/>
      <c r="B62" s="234"/>
      <c r="C62" s="117"/>
      <c r="D62" s="216"/>
      <c r="E62" s="216"/>
      <c r="F62" s="217"/>
      <c r="G62" s="175" t="s">
        <v>278</v>
      </c>
      <c r="H62" s="233">
        <v>498037350</v>
      </c>
    </row>
    <row r="63" spans="1:8" s="229" customFormat="1" ht="20.100000000000001" customHeight="1">
      <c r="A63" s="234"/>
      <c r="B63" s="234"/>
      <c r="C63" s="117"/>
      <c r="D63" s="216"/>
      <c r="E63" s="216"/>
      <c r="F63" s="217"/>
      <c r="G63" s="175" t="s">
        <v>279</v>
      </c>
      <c r="H63" s="233">
        <v>211754710</v>
      </c>
    </row>
    <row r="64" spans="1:8" s="229" customFormat="1" ht="20.100000000000001" customHeight="1">
      <c r="A64" s="234"/>
      <c r="B64" s="234"/>
      <c r="C64" s="117"/>
      <c r="D64" s="216"/>
      <c r="E64" s="216"/>
      <c r="F64" s="217"/>
      <c r="G64" s="175" t="s">
        <v>280</v>
      </c>
      <c r="H64" s="233">
        <v>302251520</v>
      </c>
    </row>
    <row r="65" spans="1:8" s="229" customFormat="1" ht="20.100000000000001" customHeight="1">
      <c r="A65" s="234"/>
      <c r="B65" s="234"/>
      <c r="C65" s="117"/>
      <c r="D65" s="216"/>
      <c r="E65" s="216"/>
      <c r="F65" s="217"/>
      <c r="G65" s="175" t="s">
        <v>281</v>
      </c>
      <c r="H65" s="233">
        <v>263368230</v>
      </c>
    </row>
    <row r="66" spans="1:8" s="229" customFormat="1" ht="20.100000000000001" customHeight="1">
      <c r="A66" s="234"/>
      <c r="B66" s="234"/>
      <c r="C66" s="117"/>
      <c r="D66" s="216"/>
      <c r="E66" s="216"/>
      <c r="F66" s="217"/>
      <c r="G66" s="175" t="s">
        <v>282</v>
      </c>
      <c r="H66" s="233">
        <v>141855310</v>
      </c>
    </row>
    <row r="67" spans="1:8" s="229" customFormat="1" ht="20.100000000000001" customHeight="1">
      <c r="A67" s="234"/>
      <c r="B67" s="234"/>
      <c r="C67" s="117"/>
      <c r="D67" s="216"/>
      <c r="E67" s="216"/>
      <c r="F67" s="217"/>
      <c r="G67" s="175" t="s">
        <v>283</v>
      </c>
      <c r="H67" s="233">
        <v>186078850</v>
      </c>
    </row>
    <row r="68" spans="1:8" s="229" customFormat="1" ht="20.100000000000001" customHeight="1">
      <c r="A68" s="234"/>
      <c r="B68" s="234"/>
      <c r="C68" s="117"/>
      <c r="D68" s="216"/>
      <c r="E68" s="216"/>
      <c r="F68" s="217"/>
      <c r="G68" s="175" t="s">
        <v>284</v>
      </c>
      <c r="H68" s="233">
        <v>89497490</v>
      </c>
    </row>
    <row r="69" spans="1:8" s="229" customFormat="1" ht="20.100000000000001" customHeight="1">
      <c r="A69" s="234"/>
      <c r="B69" s="234"/>
      <c r="C69" s="117"/>
      <c r="D69" s="216"/>
      <c r="E69" s="216"/>
      <c r="F69" s="217"/>
      <c r="G69" s="175" t="s">
        <v>285</v>
      </c>
      <c r="H69" s="236">
        <v>52545020</v>
      </c>
    </row>
    <row r="70" spans="1:8" s="229" customFormat="1" ht="20.100000000000001" customHeight="1">
      <c r="A70" s="234"/>
      <c r="B70" s="234"/>
      <c r="C70" s="116"/>
      <c r="D70" s="218"/>
      <c r="E70" s="218"/>
      <c r="F70" s="219"/>
      <c r="G70" s="235" t="s">
        <v>286</v>
      </c>
      <c r="H70" s="231">
        <f>SUM(H58:H69)</f>
        <v>3408529476</v>
      </c>
    </row>
    <row r="71" spans="1:8" s="93" customFormat="1" ht="24.9" customHeight="1">
      <c r="A71" s="115"/>
      <c r="B71" s="115"/>
      <c r="C71" s="117" t="s">
        <v>195</v>
      </c>
      <c r="D71" s="227">
        <v>18836442477</v>
      </c>
      <c r="E71" s="110">
        <v>19196630000</v>
      </c>
      <c r="F71" s="111">
        <f>SUM(D71-E71)</f>
        <v>-360187523</v>
      </c>
      <c r="G71" s="150" t="s">
        <v>289</v>
      </c>
      <c r="H71" s="112">
        <v>4091690120</v>
      </c>
    </row>
    <row r="72" spans="1:8" s="229" customFormat="1" ht="20.100000000000001" customHeight="1">
      <c r="A72" s="234"/>
      <c r="B72" s="234"/>
      <c r="C72" s="117"/>
      <c r="D72" s="216"/>
      <c r="E72" s="216"/>
      <c r="F72" s="217"/>
      <c r="G72" s="175" t="s">
        <v>290</v>
      </c>
      <c r="H72" s="233">
        <v>3673069877</v>
      </c>
    </row>
    <row r="73" spans="1:8" s="229" customFormat="1" ht="20.100000000000001" customHeight="1">
      <c r="A73" s="234"/>
      <c r="B73" s="234"/>
      <c r="C73" s="117"/>
      <c r="D73" s="216"/>
      <c r="E73" s="216"/>
      <c r="F73" s="217"/>
      <c r="G73" s="175" t="s">
        <v>291</v>
      </c>
      <c r="H73" s="233">
        <v>880437870</v>
      </c>
    </row>
    <row r="74" spans="1:8" s="229" customFormat="1" ht="20.100000000000001" customHeight="1">
      <c r="A74" s="234"/>
      <c r="B74" s="234"/>
      <c r="C74" s="117"/>
      <c r="D74" s="216"/>
      <c r="E74" s="216"/>
      <c r="F74" s="217"/>
      <c r="G74" s="175" t="s">
        <v>292</v>
      </c>
      <c r="H74" s="233">
        <v>570885950</v>
      </c>
    </row>
    <row r="75" spans="1:8" s="229" customFormat="1" ht="20.100000000000001" customHeight="1">
      <c r="A75" s="234"/>
      <c r="B75" s="234"/>
      <c r="C75" s="117"/>
      <c r="D75" s="216"/>
      <c r="E75" s="216"/>
      <c r="F75" s="217"/>
      <c r="G75" s="175" t="s">
        <v>293</v>
      </c>
      <c r="H75" s="233">
        <v>1661349880</v>
      </c>
    </row>
    <row r="76" spans="1:8" s="229" customFormat="1" ht="20.100000000000001" customHeight="1">
      <c r="A76" s="234"/>
      <c r="B76" s="234"/>
      <c r="C76" s="117"/>
      <c r="D76" s="216"/>
      <c r="E76" s="216"/>
      <c r="F76" s="217"/>
      <c r="G76" s="175" t="s">
        <v>294</v>
      </c>
      <c r="H76" s="233">
        <v>710170790</v>
      </c>
    </row>
    <row r="77" spans="1:8" s="229" customFormat="1" ht="20.100000000000001" customHeight="1">
      <c r="A77" s="234"/>
      <c r="B77" s="234"/>
      <c r="C77" s="117"/>
      <c r="D77" s="216"/>
      <c r="E77" s="216"/>
      <c r="F77" s="217"/>
      <c r="G77" s="175" t="s">
        <v>295</v>
      </c>
      <c r="H77" s="233">
        <v>1864840650</v>
      </c>
    </row>
    <row r="78" spans="1:8" s="229" customFormat="1" ht="20.100000000000001" customHeight="1">
      <c r="A78" s="234"/>
      <c r="B78" s="234"/>
      <c r="C78" s="117"/>
      <c r="D78" s="216"/>
      <c r="E78" s="216"/>
      <c r="F78" s="217"/>
      <c r="G78" s="175" t="s">
        <v>296</v>
      </c>
      <c r="H78" s="233">
        <v>1872574980</v>
      </c>
    </row>
    <row r="79" spans="1:8" s="229" customFormat="1" ht="20.100000000000001" customHeight="1">
      <c r="A79" s="234"/>
      <c r="B79" s="234"/>
      <c r="C79" s="117"/>
      <c r="D79" s="216"/>
      <c r="E79" s="216"/>
      <c r="F79" s="217"/>
      <c r="G79" s="175" t="s">
        <v>297</v>
      </c>
      <c r="H79" s="233">
        <v>1183663480</v>
      </c>
    </row>
    <row r="80" spans="1:8" s="229" customFormat="1" ht="20.100000000000001" customHeight="1">
      <c r="A80" s="234"/>
      <c r="B80" s="234"/>
      <c r="C80" s="117"/>
      <c r="D80" s="216"/>
      <c r="E80" s="216"/>
      <c r="F80" s="217"/>
      <c r="G80" s="175" t="s">
        <v>298</v>
      </c>
      <c r="H80" s="233">
        <v>1783598730</v>
      </c>
    </row>
    <row r="81" spans="1:8" s="229" customFormat="1" ht="20.100000000000001" customHeight="1">
      <c r="A81" s="234"/>
      <c r="B81" s="234"/>
      <c r="C81" s="117"/>
      <c r="D81" s="216"/>
      <c r="E81" s="216"/>
      <c r="F81" s="217"/>
      <c r="G81" s="175" t="s">
        <v>299</v>
      </c>
      <c r="H81" s="233">
        <v>346960650</v>
      </c>
    </row>
    <row r="82" spans="1:8" s="229" customFormat="1" ht="20.100000000000001" customHeight="1">
      <c r="A82" s="234"/>
      <c r="B82" s="234"/>
      <c r="C82" s="117"/>
      <c r="D82" s="216"/>
      <c r="E82" s="216"/>
      <c r="F82" s="217"/>
      <c r="G82" s="175" t="s">
        <v>300</v>
      </c>
      <c r="H82" s="236">
        <v>197199500</v>
      </c>
    </row>
    <row r="83" spans="1:8" s="229" customFormat="1" ht="20.100000000000001" customHeight="1">
      <c r="A83" s="234"/>
      <c r="B83" s="234"/>
      <c r="C83" s="116"/>
      <c r="D83" s="218"/>
      <c r="E83" s="218"/>
      <c r="F83" s="219"/>
      <c r="G83" s="235" t="s">
        <v>286</v>
      </c>
      <c r="H83" s="231">
        <f>SUM(H71:H82)</f>
        <v>18836442477</v>
      </c>
    </row>
    <row r="84" spans="1:8" s="93" customFormat="1" ht="24.9" customHeight="1">
      <c r="A84" s="115"/>
      <c r="B84" s="115"/>
      <c r="C84" s="117" t="s">
        <v>196</v>
      </c>
      <c r="D84" s="110">
        <v>24307520</v>
      </c>
      <c r="E84" s="110">
        <v>24308000</v>
      </c>
      <c r="F84" s="111">
        <f>SUM(D84-E84)</f>
        <v>-480</v>
      </c>
      <c r="G84" s="150" t="s">
        <v>301</v>
      </c>
      <c r="H84" s="112">
        <v>2850870</v>
      </c>
    </row>
    <row r="85" spans="1:8" s="229" customFormat="1" ht="20.100000000000001" customHeight="1">
      <c r="A85" s="234"/>
      <c r="B85" s="234"/>
      <c r="C85" s="117"/>
      <c r="D85" s="216"/>
      <c r="E85" s="216"/>
      <c r="F85" s="217"/>
      <c r="G85" s="175" t="s">
        <v>302</v>
      </c>
      <c r="H85" s="233">
        <v>2141420</v>
      </c>
    </row>
    <row r="86" spans="1:8" s="229" customFormat="1" ht="20.100000000000001" customHeight="1">
      <c r="A86" s="234"/>
      <c r="B86" s="234"/>
      <c r="C86" s="117"/>
      <c r="D86" s="216"/>
      <c r="E86" s="216"/>
      <c r="F86" s="217"/>
      <c r="G86" s="175" t="s">
        <v>303</v>
      </c>
      <c r="H86" s="233">
        <v>1102420</v>
      </c>
    </row>
    <row r="87" spans="1:8" s="229" customFormat="1" ht="20.100000000000001" customHeight="1">
      <c r="A87" s="234"/>
      <c r="B87" s="234"/>
      <c r="C87" s="117"/>
      <c r="D87" s="216"/>
      <c r="E87" s="216"/>
      <c r="F87" s="217"/>
      <c r="G87" s="175" t="s">
        <v>304</v>
      </c>
      <c r="H87" s="233">
        <v>1699550</v>
      </c>
    </row>
    <row r="88" spans="1:8" s="229" customFormat="1" ht="20.100000000000001" customHeight="1">
      <c r="A88" s="234"/>
      <c r="B88" s="234"/>
      <c r="C88" s="117"/>
      <c r="D88" s="216"/>
      <c r="E88" s="216"/>
      <c r="F88" s="217"/>
      <c r="G88" s="175" t="s">
        <v>305</v>
      </c>
      <c r="H88" s="233">
        <v>1933770</v>
      </c>
    </row>
    <row r="89" spans="1:8" s="229" customFormat="1" ht="20.100000000000001" customHeight="1">
      <c r="A89" s="234"/>
      <c r="B89" s="234"/>
      <c r="C89" s="117"/>
      <c r="D89" s="216"/>
      <c r="E89" s="216"/>
      <c r="F89" s="217"/>
      <c r="G89" s="175" t="s">
        <v>306</v>
      </c>
      <c r="H89" s="233">
        <v>344900</v>
      </c>
    </row>
    <row r="90" spans="1:8" s="229" customFormat="1" ht="20.100000000000001" customHeight="1">
      <c r="A90" s="234"/>
      <c r="B90" s="234"/>
      <c r="C90" s="117"/>
      <c r="D90" s="216"/>
      <c r="E90" s="216"/>
      <c r="F90" s="217"/>
      <c r="G90" s="175" t="s">
        <v>307</v>
      </c>
      <c r="H90" s="233">
        <v>10578830</v>
      </c>
    </row>
    <row r="91" spans="1:8" s="229" customFormat="1" ht="20.100000000000001" customHeight="1">
      <c r="A91" s="234"/>
      <c r="B91" s="234"/>
      <c r="C91" s="117"/>
      <c r="D91" s="216"/>
      <c r="E91" s="216"/>
      <c r="F91" s="217"/>
      <c r="G91" s="175" t="s">
        <v>308</v>
      </c>
      <c r="H91" s="233">
        <v>1004790</v>
      </c>
    </row>
    <row r="92" spans="1:8" s="229" customFormat="1" ht="20.100000000000001" customHeight="1">
      <c r="A92" s="234"/>
      <c r="B92" s="234"/>
      <c r="C92" s="117"/>
      <c r="D92" s="216"/>
      <c r="E92" s="216"/>
      <c r="F92" s="217"/>
      <c r="G92" s="175" t="s">
        <v>309</v>
      </c>
      <c r="H92" s="233">
        <v>876210</v>
      </c>
    </row>
    <row r="93" spans="1:8" s="229" customFormat="1" ht="20.100000000000001" customHeight="1">
      <c r="A93" s="234"/>
      <c r="B93" s="234"/>
      <c r="C93" s="117"/>
      <c r="D93" s="216"/>
      <c r="E93" s="216"/>
      <c r="F93" s="217"/>
      <c r="G93" s="175" t="s">
        <v>310</v>
      </c>
      <c r="H93" s="233">
        <v>1129420</v>
      </c>
    </row>
    <row r="94" spans="1:8" s="229" customFormat="1" ht="20.100000000000001" customHeight="1">
      <c r="A94" s="234"/>
      <c r="B94" s="234"/>
      <c r="C94" s="117"/>
      <c r="D94" s="216"/>
      <c r="E94" s="216"/>
      <c r="F94" s="217"/>
      <c r="G94" s="175" t="s">
        <v>311</v>
      </c>
      <c r="H94" s="233">
        <v>420860</v>
      </c>
    </row>
    <row r="95" spans="1:8" s="229" customFormat="1" ht="20.100000000000001" customHeight="1">
      <c r="A95" s="234"/>
      <c r="B95" s="234"/>
      <c r="C95" s="117"/>
      <c r="D95" s="216"/>
      <c r="E95" s="216"/>
      <c r="F95" s="217"/>
      <c r="G95" s="175" t="s">
        <v>312</v>
      </c>
      <c r="H95" s="236">
        <v>224480</v>
      </c>
    </row>
    <row r="96" spans="1:8" s="229" customFormat="1" ht="20.100000000000001" customHeight="1">
      <c r="A96" s="234"/>
      <c r="B96" s="234"/>
      <c r="C96" s="116"/>
      <c r="D96" s="218"/>
      <c r="E96" s="218"/>
      <c r="F96" s="219"/>
      <c r="G96" s="235" t="s">
        <v>286</v>
      </c>
      <c r="H96" s="231">
        <f>SUM(H84:H95)</f>
        <v>24307520</v>
      </c>
    </row>
    <row r="97" spans="1:8" s="93" customFormat="1" ht="24.9" customHeight="1">
      <c r="A97" s="115"/>
      <c r="B97" s="115"/>
      <c r="C97" s="107" t="s">
        <v>197</v>
      </c>
      <c r="D97" s="110">
        <v>355530600</v>
      </c>
      <c r="E97" s="110">
        <v>266226000</v>
      </c>
      <c r="F97" s="111">
        <f>SUM(D97-E97)</f>
        <v>89304600</v>
      </c>
      <c r="G97" s="150" t="s">
        <v>313</v>
      </c>
      <c r="H97" s="112">
        <v>253000000</v>
      </c>
    </row>
    <row r="98" spans="1:8" s="229" customFormat="1" ht="20.100000000000001" customHeight="1">
      <c r="A98" s="234"/>
      <c r="B98" s="234"/>
      <c r="C98" s="117"/>
      <c r="D98" s="216"/>
      <c r="E98" s="216"/>
      <c r="F98" s="217"/>
      <c r="G98" s="175" t="s">
        <v>314</v>
      </c>
      <c r="H98" s="233">
        <v>4273600</v>
      </c>
    </row>
    <row r="99" spans="1:8" s="229" customFormat="1" ht="20.100000000000001" customHeight="1">
      <c r="A99" s="234"/>
      <c r="B99" s="234"/>
      <c r="C99" s="117"/>
      <c r="D99" s="216"/>
      <c r="E99" s="216"/>
      <c r="F99" s="217"/>
      <c r="G99" s="175" t="s">
        <v>315</v>
      </c>
      <c r="H99" s="236">
        <v>98257000</v>
      </c>
    </row>
    <row r="100" spans="1:8" s="229" customFormat="1" ht="20.100000000000001" customHeight="1">
      <c r="A100" s="234"/>
      <c r="B100" s="234"/>
      <c r="C100" s="116"/>
      <c r="D100" s="218"/>
      <c r="E100" s="218"/>
      <c r="F100" s="219"/>
      <c r="G100" s="235" t="s">
        <v>286</v>
      </c>
      <c r="H100" s="231">
        <f>SUM(H97:H99)</f>
        <v>355530600</v>
      </c>
    </row>
    <row r="101" spans="1:8" s="93" customFormat="1" ht="24.9" customHeight="1">
      <c r="A101" s="115"/>
      <c r="B101" s="115"/>
      <c r="C101" s="117" t="s">
        <v>198</v>
      </c>
      <c r="D101" s="110">
        <v>0</v>
      </c>
      <c r="E101" s="110">
        <v>0</v>
      </c>
      <c r="F101" s="111">
        <f>SUM(D101-E101)</f>
        <v>0</v>
      </c>
      <c r="G101" s="150"/>
      <c r="H101" s="112"/>
    </row>
    <row r="102" spans="1:8" s="93" customFormat="1" ht="24.9" customHeight="1">
      <c r="A102" s="115"/>
      <c r="B102" s="115"/>
      <c r="C102" s="117"/>
      <c r="D102" s="110"/>
      <c r="E102" s="110"/>
      <c r="F102" s="111"/>
      <c r="G102" s="165"/>
      <c r="H102" s="176"/>
    </row>
    <row r="103" spans="1:8" s="93" customFormat="1" ht="24.9" customHeight="1">
      <c r="A103" s="115"/>
      <c r="B103" s="115"/>
      <c r="C103" s="116"/>
      <c r="D103" s="100"/>
      <c r="E103" s="100"/>
      <c r="F103" s="101"/>
      <c r="G103" s="161"/>
      <c r="H103" s="102"/>
    </row>
    <row r="104" spans="1:8" s="93" customFormat="1" ht="24.9" customHeight="1">
      <c r="A104" s="115"/>
      <c r="B104" s="115"/>
      <c r="C104" s="117" t="s">
        <v>199</v>
      </c>
      <c r="D104" s="110">
        <v>0</v>
      </c>
      <c r="E104" s="110">
        <v>0</v>
      </c>
      <c r="F104" s="111">
        <f>SUM(D104-E104)</f>
        <v>0</v>
      </c>
      <c r="G104" s="150"/>
      <c r="H104" s="112"/>
    </row>
    <row r="105" spans="1:8" s="93" customFormat="1" ht="24.9" customHeight="1">
      <c r="A105" s="115"/>
      <c r="B105" s="115"/>
      <c r="C105" s="116"/>
      <c r="D105" s="100"/>
      <c r="E105" s="100"/>
      <c r="F105" s="101"/>
      <c r="G105" s="161"/>
      <c r="H105" s="102"/>
    </row>
    <row r="106" spans="1:8" s="93" customFormat="1" ht="24.9" customHeight="1">
      <c r="A106" s="115"/>
      <c r="B106" s="115"/>
      <c r="C106" s="117" t="s">
        <v>200</v>
      </c>
      <c r="D106" s="110">
        <v>0</v>
      </c>
      <c r="E106" s="110">
        <v>0</v>
      </c>
      <c r="F106" s="111">
        <f>SUM(D106-E106)</f>
        <v>0</v>
      </c>
      <c r="G106" s="150"/>
      <c r="H106" s="112"/>
    </row>
    <row r="107" spans="1:8" s="93" customFormat="1" ht="24.9" customHeight="1">
      <c r="A107" s="118"/>
      <c r="B107" s="118"/>
      <c r="C107" s="116"/>
      <c r="D107" s="100"/>
      <c r="E107" s="100"/>
      <c r="F107" s="101"/>
      <c r="G107" s="161"/>
      <c r="H107" s="102"/>
    </row>
    <row r="108" spans="1:8" s="93" customFormat="1" ht="24.9" customHeight="1">
      <c r="A108" s="327" t="s">
        <v>134</v>
      </c>
      <c r="B108" s="327"/>
      <c r="C108" s="326"/>
      <c r="D108" s="104">
        <f>D109</f>
        <v>550000000</v>
      </c>
      <c r="E108" s="104">
        <f>E109</f>
        <v>550000000</v>
      </c>
      <c r="F108" s="105">
        <f t="shared" ref="F108:F129" si="3">SUM(D108-E108)</f>
        <v>0</v>
      </c>
      <c r="G108" s="147"/>
      <c r="H108" s="106"/>
    </row>
    <row r="109" spans="1:8" s="93" customFormat="1" ht="24.9" customHeight="1">
      <c r="A109" s="103"/>
      <c r="B109" s="326" t="s">
        <v>135</v>
      </c>
      <c r="C109" s="326"/>
      <c r="D109" s="104">
        <f>D110+D111+D112</f>
        <v>550000000</v>
      </c>
      <c r="E109" s="104">
        <f>E110+E111+E112</f>
        <v>550000000</v>
      </c>
      <c r="F109" s="105">
        <f t="shared" si="3"/>
        <v>0</v>
      </c>
      <c r="G109" s="147"/>
      <c r="H109" s="106"/>
    </row>
    <row r="110" spans="1:8" s="93" customFormat="1" ht="24.9" customHeight="1">
      <c r="A110" s="107"/>
      <c r="B110" s="103"/>
      <c r="C110" s="132" t="s">
        <v>136</v>
      </c>
      <c r="D110" s="104">
        <v>0</v>
      </c>
      <c r="E110" s="104">
        <v>0</v>
      </c>
      <c r="F110" s="105">
        <f t="shared" si="3"/>
        <v>0</v>
      </c>
      <c r="G110" s="147"/>
      <c r="H110" s="106"/>
    </row>
    <row r="111" spans="1:8" s="93" customFormat="1" ht="24.9" customHeight="1">
      <c r="A111" s="107"/>
      <c r="B111" s="107"/>
      <c r="C111" s="132" t="s">
        <v>137</v>
      </c>
      <c r="D111" s="100">
        <v>0</v>
      </c>
      <c r="E111" s="100">
        <v>0</v>
      </c>
      <c r="F111" s="101">
        <f t="shared" si="3"/>
        <v>0</v>
      </c>
      <c r="G111" s="148"/>
      <c r="H111" s="102"/>
    </row>
    <row r="112" spans="1:8" s="93" customFormat="1" ht="24.9" customHeight="1">
      <c r="A112" s="132"/>
      <c r="B112" s="132"/>
      <c r="C112" s="132" t="s">
        <v>138</v>
      </c>
      <c r="D112" s="100">
        <v>550000000</v>
      </c>
      <c r="E112" s="100">
        <v>550000000</v>
      </c>
      <c r="F112" s="101">
        <f t="shared" si="3"/>
        <v>0</v>
      </c>
      <c r="G112" s="148" t="s">
        <v>316</v>
      </c>
      <c r="H112" s="102">
        <v>550000000</v>
      </c>
    </row>
    <row r="113" spans="1:9" s="93" customFormat="1" ht="24.9" customHeight="1">
      <c r="A113" s="326" t="s">
        <v>139</v>
      </c>
      <c r="B113" s="326"/>
      <c r="C113" s="326"/>
      <c r="D113" s="104">
        <f>D114</f>
        <v>0</v>
      </c>
      <c r="E113" s="104">
        <f>E114</f>
        <v>0</v>
      </c>
      <c r="F113" s="105">
        <f t="shared" si="3"/>
        <v>0</v>
      </c>
      <c r="G113" s="147"/>
      <c r="H113" s="106"/>
    </row>
    <row r="114" spans="1:9" s="93" customFormat="1" ht="24.9" customHeight="1">
      <c r="A114" s="103"/>
      <c r="B114" s="326" t="s">
        <v>140</v>
      </c>
      <c r="C114" s="326"/>
      <c r="D114" s="104">
        <f>D115</f>
        <v>0</v>
      </c>
      <c r="E114" s="104">
        <f>E115</f>
        <v>0</v>
      </c>
      <c r="F114" s="105">
        <f t="shared" si="3"/>
        <v>0</v>
      </c>
      <c r="G114" s="147"/>
      <c r="H114" s="106"/>
    </row>
    <row r="115" spans="1:9" s="93" customFormat="1" ht="24.9" customHeight="1">
      <c r="A115" s="107"/>
      <c r="B115" s="103"/>
      <c r="C115" s="131" t="s">
        <v>141</v>
      </c>
      <c r="D115" s="104">
        <v>0</v>
      </c>
      <c r="E115" s="104">
        <v>0</v>
      </c>
      <c r="F115" s="105">
        <f t="shared" si="3"/>
        <v>0</v>
      </c>
      <c r="G115" s="147"/>
      <c r="H115" s="106"/>
    </row>
    <row r="116" spans="1:9" s="93" customFormat="1" ht="24.9" customHeight="1">
      <c r="A116" s="326" t="s">
        <v>142</v>
      </c>
      <c r="B116" s="326"/>
      <c r="C116" s="326"/>
      <c r="D116" s="104">
        <f>D117</f>
        <v>0</v>
      </c>
      <c r="E116" s="104">
        <f>E117</f>
        <v>0</v>
      </c>
      <c r="F116" s="105">
        <f t="shared" si="3"/>
        <v>0</v>
      </c>
      <c r="G116" s="147"/>
      <c r="H116" s="106"/>
    </row>
    <row r="117" spans="1:9" s="93" customFormat="1" ht="24.9" customHeight="1">
      <c r="A117" s="103"/>
      <c r="B117" s="326" t="s">
        <v>143</v>
      </c>
      <c r="C117" s="326"/>
      <c r="D117" s="104">
        <f>SUM(D118:D120)</f>
        <v>0</v>
      </c>
      <c r="E117" s="104">
        <f t="shared" ref="E117:F117" si="4">SUM(E118:E120)</f>
        <v>0</v>
      </c>
      <c r="F117" s="104">
        <f t="shared" si="4"/>
        <v>0</v>
      </c>
      <c r="G117" s="147"/>
      <c r="H117" s="106"/>
    </row>
    <row r="118" spans="1:9" s="93" customFormat="1" ht="24.9" customHeight="1">
      <c r="A118" s="107"/>
      <c r="B118" s="103"/>
      <c r="C118" s="131" t="s">
        <v>144</v>
      </c>
      <c r="D118" s="104">
        <v>0</v>
      </c>
      <c r="E118" s="104">
        <v>0</v>
      </c>
      <c r="F118" s="105">
        <f t="shared" si="3"/>
        <v>0</v>
      </c>
      <c r="G118" s="147"/>
      <c r="H118" s="106"/>
    </row>
    <row r="119" spans="1:9" s="93" customFormat="1" ht="24.9" customHeight="1">
      <c r="A119" s="107"/>
      <c r="B119" s="107"/>
      <c r="C119" s="197" t="s">
        <v>201</v>
      </c>
      <c r="D119" s="104">
        <v>0</v>
      </c>
      <c r="E119" s="104">
        <v>0</v>
      </c>
      <c r="F119" s="105">
        <f>D119-E119</f>
        <v>0</v>
      </c>
      <c r="G119" s="147"/>
      <c r="H119" s="106"/>
    </row>
    <row r="120" spans="1:9" s="93" customFormat="1" ht="24.9" customHeight="1">
      <c r="A120" s="132"/>
      <c r="B120" s="132"/>
      <c r="C120" s="202" t="s">
        <v>202</v>
      </c>
      <c r="D120" s="104">
        <v>0</v>
      </c>
      <c r="E120" s="104">
        <v>0</v>
      </c>
      <c r="F120" s="105">
        <f t="shared" si="3"/>
        <v>0</v>
      </c>
      <c r="G120" s="147"/>
      <c r="H120" s="106"/>
    </row>
    <row r="121" spans="1:9" s="93" customFormat="1" ht="24.9" customHeight="1">
      <c r="A121" s="326" t="s">
        <v>145</v>
      </c>
      <c r="B121" s="326"/>
      <c r="C121" s="326"/>
      <c r="D121" s="104">
        <f>D122</f>
        <v>0</v>
      </c>
      <c r="E121" s="104">
        <f>E122</f>
        <v>0</v>
      </c>
      <c r="F121" s="105">
        <f t="shared" si="3"/>
        <v>0</v>
      </c>
      <c r="G121" s="147"/>
      <c r="H121" s="106"/>
    </row>
    <row r="122" spans="1:9" s="93" customFormat="1" ht="24.9" customHeight="1">
      <c r="A122" s="103"/>
      <c r="B122" s="326" t="s">
        <v>146</v>
      </c>
      <c r="C122" s="326"/>
      <c r="D122" s="104">
        <f>D123</f>
        <v>0</v>
      </c>
      <c r="E122" s="104">
        <f>E123</f>
        <v>0</v>
      </c>
      <c r="F122" s="105">
        <f t="shared" si="3"/>
        <v>0</v>
      </c>
      <c r="G122" s="147"/>
      <c r="H122" s="106"/>
    </row>
    <row r="123" spans="1:9" s="93" customFormat="1" ht="24.9" customHeight="1">
      <c r="A123" s="107"/>
      <c r="B123" s="107"/>
      <c r="C123" s="107" t="s">
        <v>146</v>
      </c>
      <c r="D123" s="110">
        <v>0</v>
      </c>
      <c r="E123" s="110">
        <v>0</v>
      </c>
      <c r="F123" s="111">
        <f t="shared" si="3"/>
        <v>0</v>
      </c>
      <c r="G123" s="150"/>
      <c r="H123" s="112"/>
    </row>
    <row r="124" spans="1:9" s="93" customFormat="1" ht="24.9" customHeight="1">
      <c r="A124" s="326" t="s">
        <v>147</v>
      </c>
      <c r="B124" s="326"/>
      <c r="C124" s="326"/>
      <c r="D124" s="104">
        <f>D125</f>
        <v>4647419</v>
      </c>
      <c r="E124" s="104">
        <f>E125</f>
        <v>6887000</v>
      </c>
      <c r="F124" s="105">
        <f t="shared" si="3"/>
        <v>-2239581</v>
      </c>
      <c r="G124" s="147"/>
      <c r="H124" s="106"/>
    </row>
    <row r="125" spans="1:9" s="93" customFormat="1" ht="24.9" customHeight="1">
      <c r="A125" s="103"/>
      <c r="B125" s="326" t="s">
        <v>148</v>
      </c>
      <c r="C125" s="326"/>
      <c r="D125" s="104">
        <f>D126+D127+D128+D129</f>
        <v>4647419</v>
      </c>
      <c r="E125" s="104">
        <f>E126+E127+E128+E129</f>
        <v>6887000</v>
      </c>
      <c r="F125" s="105">
        <f t="shared" si="3"/>
        <v>-2239581</v>
      </c>
      <c r="G125" s="147"/>
      <c r="H125" s="106"/>
    </row>
    <row r="126" spans="1:9" s="93" customFormat="1" ht="24.9" customHeight="1">
      <c r="A126" s="107"/>
      <c r="B126" s="103"/>
      <c r="C126" s="131" t="s">
        <v>149</v>
      </c>
      <c r="D126" s="104">
        <v>0</v>
      </c>
      <c r="E126" s="104">
        <v>0</v>
      </c>
      <c r="F126" s="105">
        <f t="shared" si="3"/>
        <v>0</v>
      </c>
      <c r="G126" s="147"/>
      <c r="H126" s="106"/>
    </row>
    <row r="127" spans="1:9" s="93" customFormat="1" ht="24.9" customHeight="1">
      <c r="A127" s="107"/>
      <c r="B127" s="107"/>
      <c r="C127" s="131" t="s">
        <v>150</v>
      </c>
      <c r="D127" s="104">
        <v>0</v>
      </c>
      <c r="E127" s="104">
        <v>0</v>
      </c>
      <c r="F127" s="105">
        <f t="shared" si="3"/>
        <v>0</v>
      </c>
      <c r="G127" s="147"/>
      <c r="H127" s="106"/>
    </row>
    <row r="128" spans="1:9" s="93" customFormat="1" ht="24.9" customHeight="1">
      <c r="A128" s="107"/>
      <c r="B128" s="107"/>
      <c r="C128" s="131" t="s">
        <v>151</v>
      </c>
      <c r="D128" s="104">
        <v>0</v>
      </c>
      <c r="E128" s="104">
        <v>0</v>
      </c>
      <c r="F128" s="105">
        <f t="shared" si="3"/>
        <v>0</v>
      </c>
      <c r="G128" s="177"/>
      <c r="H128" s="119"/>
      <c r="I128" s="178"/>
    </row>
    <row r="129" spans="1:8" s="93" customFormat="1" ht="24.9" customHeight="1">
      <c r="A129" s="107"/>
      <c r="B129" s="107"/>
      <c r="C129" s="103" t="s">
        <v>152</v>
      </c>
      <c r="D129" s="108">
        <v>4647419</v>
      </c>
      <c r="E129" s="108">
        <v>6887000</v>
      </c>
      <c r="F129" s="109">
        <f t="shared" si="3"/>
        <v>-2239581</v>
      </c>
      <c r="G129" s="172" t="s">
        <v>317</v>
      </c>
      <c r="H129" s="113">
        <v>4647419</v>
      </c>
    </row>
    <row r="130" spans="1:8" s="93" customFormat="1" ht="24.9" customHeight="1">
      <c r="A130" s="326" t="s">
        <v>153</v>
      </c>
      <c r="B130" s="326"/>
      <c r="C130" s="326"/>
      <c r="D130" s="104">
        <f>D131</f>
        <v>0</v>
      </c>
      <c r="E130" s="104">
        <f>E131</f>
        <v>1343995000</v>
      </c>
      <c r="F130" s="105">
        <f>SUM(D130-E130)</f>
        <v>-1343995000</v>
      </c>
      <c r="G130" s="147"/>
      <c r="H130" s="106"/>
    </row>
    <row r="131" spans="1:8" s="93" customFormat="1" ht="24.9" customHeight="1">
      <c r="A131" s="103"/>
      <c r="B131" s="326" t="s">
        <v>154</v>
      </c>
      <c r="C131" s="326"/>
      <c r="D131" s="104">
        <f>D132</f>
        <v>0</v>
      </c>
      <c r="E131" s="104">
        <f>E132</f>
        <v>1343995000</v>
      </c>
      <c r="F131" s="105">
        <f>SUM(D131-E131)</f>
        <v>-1343995000</v>
      </c>
      <c r="G131" s="147"/>
      <c r="H131" s="106"/>
    </row>
    <row r="132" spans="1:8" s="93" customFormat="1" ht="24.9" customHeight="1">
      <c r="A132" s="107"/>
      <c r="B132" s="103"/>
      <c r="C132" s="103" t="s">
        <v>154</v>
      </c>
      <c r="D132" s="108">
        <v>0</v>
      </c>
      <c r="E132" s="108">
        <v>1343995000</v>
      </c>
      <c r="F132" s="109">
        <f>SUM(D132-E132)</f>
        <v>-1343995000</v>
      </c>
      <c r="G132" s="149"/>
      <c r="H132" s="89"/>
    </row>
    <row r="133" spans="1:8" s="93" customFormat="1" ht="24.9" customHeight="1">
      <c r="A133" s="321" t="s">
        <v>155</v>
      </c>
      <c r="B133" s="322"/>
      <c r="C133" s="323"/>
      <c r="D133" s="225">
        <f>D130+D124+D121+D116+D113+D108+D56+D40+D14+D6</f>
        <v>31048508645</v>
      </c>
      <c r="E133" s="94">
        <f>E130+E124+E121+E116+E113+E108+E56+E40+E14+E6</f>
        <v>33828000000</v>
      </c>
      <c r="F133" s="95">
        <f>SUM(D133-E133)</f>
        <v>-2779491355</v>
      </c>
      <c r="G133" s="180"/>
      <c r="H133" s="96"/>
    </row>
    <row r="134" spans="1:8" ht="18" customHeight="1">
      <c r="D134" s="97"/>
      <c r="H134" s="98"/>
    </row>
    <row r="135" spans="1:8" ht="18" customHeight="1">
      <c r="D135" s="99"/>
      <c r="H135" s="98"/>
    </row>
  </sheetData>
  <mergeCells count="31">
    <mergeCell ref="C1:D1"/>
    <mergeCell ref="A124:C124"/>
    <mergeCell ref="B125:C125"/>
    <mergeCell ref="A130:C130"/>
    <mergeCell ref="B131:C131"/>
    <mergeCell ref="A14:C14"/>
    <mergeCell ref="B15:C15"/>
    <mergeCell ref="B21:C21"/>
    <mergeCell ref="A40:C40"/>
    <mergeCell ref="A2:H2"/>
    <mergeCell ref="A4:C4"/>
    <mergeCell ref="D4:D5"/>
    <mergeCell ref="E4:E5"/>
    <mergeCell ref="F4:F5"/>
    <mergeCell ref="G4:H5"/>
    <mergeCell ref="A133:C133"/>
    <mergeCell ref="C3:D3"/>
    <mergeCell ref="A113:C113"/>
    <mergeCell ref="B114:C114"/>
    <mergeCell ref="A116:C116"/>
    <mergeCell ref="B117:C117"/>
    <mergeCell ref="A121:C121"/>
    <mergeCell ref="B122:C122"/>
    <mergeCell ref="B41:C41"/>
    <mergeCell ref="B53:C53"/>
    <mergeCell ref="A56:C56"/>
    <mergeCell ref="B57:C57"/>
    <mergeCell ref="A108:C108"/>
    <mergeCell ref="B109:C109"/>
    <mergeCell ref="A6:C6"/>
    <mergeCell ref="B7:C7"/>
  </mergeCells>
  <phoneticPr fontId="10" type="noConversion"/>
  <pageMargins left="0.35433070866141736" right="0.31496062992125984" top="1.0236220472440944" bottom="0.82677165354330717" header="0.51181102362204722" footer="0.31496062992125984"/>
  <pageSetup paperSize="9" scale="59" orientation="portrait" r:id="rId1"/>
  <headerFooter alignWithMargins="0"/>
  <rowBreaks count="3" manualBreakCount="3">
    <brk id="39" max="7" man="1"/>
    <brk id="96" max="7" man="1"/>
    <brk id="1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7</vt:i4>
      </vt:variant>
    </vt:vector>
  </HeadingPairs>
  <TitlesOfParts>
    <vt:vector size="12" baseType="lpstr">
      <vt:lpstr>1.표지</vt:lpstr>
      <vt:lpstr>서식2</vt:lpstr>
      <vt:lpstr>3.총괄표</vt:lpstr>
      <vt:lpstr>4.세입결산명세서</vt:lpstr>
      <vt:lpstr>5.세출결산명세서</vt:lpstr>
      <vt:lpstr>'1.표지'!Print_Area</vt:lpstr>
      <vt:lpstr>'3.총괄표'!Print_Area</vt:lpstr>
      <vt:lpstr>'4.세입결산명세서'!Print_Area</vt:lpstr>
      <vt:lpstr>'5.세출결산명세서'!Print_Area</vt:lpstr>
      <vt:lpstr>서식2!Print_Area</vt:lpstr>
      <vt:lpstr>'4.세입결산명세서'!Print_Titles</vt:lpstr>
      <vt:lpstr>'5.세출결산명세서'!Print_Titles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sec</cp:lastModifiedBy>
  <cp:lastPrinted>2019-04-24T07:04:46Z</cp:lastPrinted>
  <dcterms:created xsi:type="dcterms:W3CDTF">2001-07-30T06:59:58Z</dcterms:created>
  <dcterms:modified xsi:type="dcterms:W3CDTF">2019-04-25T01:52:53Z</dcterms:modified>
</cp:coreProperties>
</file>