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45" windowWidth="13140" windowHeight="6990" tabRatio="877"/>
  </bookViews>
  <sheets>
    <sheet name="1.표지" sheetId="20" r:id="rId1"/>
    <sheet name="2.총칙" sheetId="22" r:id="rId2"/>
    <sheet name="3.총괄표" sheetId="32" r:id="rId3"/>
    <sheet name="4.세입예산명세서" sheetId="38" r:id="rId4"/>
    <sheet name="5.세출예산명세서" sheetId="39" r:id="rId5"/>
    <sheet name="인원임람표" sheetId="46"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0">'1.표지'!$A$1:$G$30</definedName>
    <definedName name="_xlnm.Print_Area" localSheetId="1">'2.총칙'!$A$1:$I$19</definedName>
    <definedName name="_xlnm.Print_Area" localSheetId="2">'3.총괄표'!$A$1:$V$28</definedName>
    <definedName name="_xlnm.Print_Area" localSheetId="3">'4.세입예산명세서'!$A$1:$F$63</definedName>
    <definedName name="_xlnm.Print_Area" localSheetId="4">'5.세출예산명세서'!$A$1:$F$69</definedName>
    <definedName name="_xlnm.Print_Titles" localSheetId="3">'4.세입예산명세서'!$3:$4</definedName>
    <definedName name="_xlnm.Print_Titles" localSheetId="4">'5.세출예산명세서'!$3:$4</definedName>
    <definedName name="qq" localSheetId="3">[1]학교명렬!$A$2:$B$50,[1]학교명렬!#REF!</definedName>
    <definedName name="qq" localSheetId="4">[1]학교명렬!$A$2:$B$50,[1]학교명렬!#REF!</definedName>
    <definedName name="qq">[1]학교명렬!$A$2:$B$50,[1]학교명렬!#REF!</definedName>
    <definedName name="ㅁㅁㅁㅁ" localSheetId="3">'[2]2'!#REF!</definedName>
    <definedName name="ㅁㅁㅁㅁ" localSheetId="4">'[2]2'!#REF!</definedName>
    <definedName name="ㅁㅁㅁㅁ">'[2]2'!#REF!</definedName>
    <definedName name="면제" localSheetId="3">'[3]2-7(수정)'!$J$6:$J$19</definedName>
    <definedName name="면제" localSheetId="4">'[3]2-7(수정)'!$J$6:$J$19</definedName>
    <definedName name="면제">'[3]2-7(수정)'!$J$6:$J$19</definedName>
    <definedName name="면제구분" localSheetId="3">'[4]2-7(수정)'!$J$6:$J$19</definedName>
    <definedName name="면제구분" localSheetId="4">'[4]2-7(수정)'!$J$6:$J$19</definedName>
    <definedName name="면제구분">'[4]2-7(수정)'!$J$6:$J$19</definedName>
    <definedName name="면제사유">#REF!</definedName>
    <definedName name="면제사유1" localSheetId="3">'[4]2-7(수정)'!$J$6:$J$19</definedName>
    <definedName name="면제사유1" localSheetId="4">'[4]2-7(수정)'!$J$6:$J$19</definedName>
    <definedName name="면제사유1">'[4]2-7(수정)'!$J$6:$J$19</definedName>
    <definedName name="법인명단">#REF!</definedName>
    <definedName name="법인명렬" localSheetId="3">[5]법인명렬!$B$5:$C$76,[5]법인명렬!$E$4:$F$42</definedName>
    <definedName name="법인명렬" localSheetId="4">[5]법인명렬!$B$5:$C$76,[5]법인명렬!$E$4:$F$42</definedName>
    <definedName name="법인명렬">[5]법인명렬!$B$5:$C$76,[5]법인명렬!$E$4:$F$42</definedName>
    <definedName name="법인명렬1">[6]법인명렬!$B$5:$C$76,[6]법인명렬!$E$4:$F$42</definedName>
    <definedName name="부서명">#REF!</definedName>
    <definedName name="부서명1">'[2]5'!$K$7:$K$21</definedName>
    <definedName name="수업료급지">#REF!</definedName>
    <definedName name="수업료급지1" localSheetId="3">'[2]1'!#REF!</definedName>
    <definedName name="수업료급지1" localSheetId="4">'[2]1'!#REF!</definedName>
    <definedName name="수업료급지1">'[2]1'!#REF!</definedName>
    <definedName name="학교명력1" localSheetId="3">'[2]2'!#REF!</definedName>
    <definedName name="학교명력1" localSheetId="4">'[2]2'!#REF!</definedName>
    <definedName name="학교명력1">'[2]2'!#REF!</definedName>
    <definedName name="학교명렬" localSheetId="3">[7]학교별!$A$6:$B$56,[7]학교별!#REF!</definedName>
    <definedName name="학교명렬" localSheetId="4">[7]학교별!$A$6:$B$56,[7]학교별!#REF!</definedName>
    <definedName name="학교명렬">[7]학교별!$A$6:$B$56,[7]학교별!#REF!</definedName>
  </definedNames>
  <calcPr calcId="125725"/>
</workbook>
</file>

<file path=xl/calcChain.xml><?xml version="1.0" encoding="utf-8"?>
<calcChain xmlns="http://schemas.openxmlformats.org/spreadsheetml/2006/main">
  <c r="Q11" i="46"/>
  <c r="P11"/>
  <c r="Q10"/>
  <c r="P10"/>
  <c r="D40" i="39"/>
  <c r="E40"/>
  <c r="R20" i="32"/>
  <c r="D59" i="38" l="1"/>
  <c r="D12"/>
  <c r="E59" l="1"/>
  <c r="E28" i="39"/>
  <c r="D28"/>
  <c r="F29"/>
  <c r="E67" l="1"/>
  <c r="D67"/>
  <c r="F43"/>
  <c r="F42"/>
  <c r="F41"/>
  <c r="F40"/>
  <c r="E38"/>
  <c r="D38"/>
  <c r="F39"/>
  <c r="E33"/>
  <c r="D33"/>
  <c r="F30"/>
  <c r="E23"/>
  <c r="D23"/>
  <c r="E19"/>
  <c r="D19"/>
  <c r="E17"/>
  <c r="D17"/>
  <c r="E14"/>
  <c r="D14"/>
  <c r="E12" i="38"/>
  <c r="E41"/>
  <c r="D41"/>
  <c r="F42"/>
  <c r="E36"/>
  <c r="D36"/>
  <c r="F38"/>
  <c r="E16" i="32"/>
  <c r="E18"/>
  <c r="E28" i="38"/>
  <c r="E19"/>
  <c r="F7"/>
  <c r="D12" i="39" l="1"/>
  <c r="E12"/>
  <c r="D26"/>
  <c r="F17"/>
  <c r="E26"/>
  <c r="I21" i="32" l="1"/>
  <c r="I20"/>
  <c r="J16"/>
  <c r="I15"/>
  <c r="P19"/>
  <c r="P17"/>
  <c r="P13"/>
  <c r="P20"/>
  <c r="P18"/>
  <c r="P16"/>
  <c r="P15"/>
  <c r="P14"/>
  <c r="P12"/>
  <c r="P11"/>
  <c r="P10"/>
  <c r="P9"/>
  <c r="D28"/>
  <c r="D36" i="39" l="1"/>
  <c r="D35" s="1"/>
  <c r="E36"/>
  <c r="E35" s="1"/>
  <c r="F68"/>
  <c r="F55"/>
  <c r="E58" i="38"/>
  <c r="D58"/>
  <c r="F59"/>
  <c r="E46"/>
  <c r="E45" s="1"/>
  <c r="D46"/>
  <c r="D45" s="1"/>
  <c r="F48"/>
  <c r="D30"/>
  <c r="E35"/>
  <c r="F39"/>
  <c r="D14"/>
  <c r="D6"/>
  <c r="E6"/>
  <c r="F11"/>
  <c r="K9" i="32"/>
  <c r="K15"/>
  <c r="K20"/>
  <c r="K21"/>
  <c r="F16"/>
  <c r="F18"/>
  <c r="F20"/>
  <c r="D14"/>
  <c r="E14"/>
  <c r="E28" s="1"/>
  <c r="V9"/>
  <c r="V10"/>
  <c r="V11"/>
  <c r="V12"/>
  <c r="V13"/>
  <c r="V14"/>
  <c r="V15"/>
  <c r="V16"/>
  <c r="V17"/>
  <c r="V18"/>
  <c r="V19"/>
  <c r="V20"/>
  <c r="S21"/>
  <c r="I19" s="1"/>
  <c r="K19" s="1"/>
  <c r="D61" i="39"/>
  <c r="D45"/>
  <c r="D44" s="1"/>
  <c r="E32"/>
  <c r="E27" s="1"/>
  <c r="D32"/>
  <c r="D27" s="1"/>
  <c r="E18"/>
  <c r="D18"/>
  <c r="F12"/>
  <c r="E6"/>
  <c r="E5" s="1"/>
  <c r="D6"/>
  <c r="D5" s="1"/>
  <c r="D53" i="38"/>
  <c r="D51"/>
  <c r="D40"/>
  <c r="D24"/>
  <c r="D23" s="1"/>
  <c r="D21"/>
  <c r="E14"/>
  <c r="F33" i="39"/>
  <c r="F7"/>
  <c r="F60" i="38"/>
  <c r="F15"/>
  <c r="F19"/>
  <c r="F10"/>
  <c r="F8"/>
  <c r="E66" i="39"/>
  <c r="D66"/>
  <c r="F65"/>
  <c r="F64"/>
  <c r="F63"/>
  <c r="F62"/>
  <c r="E61"/>
  <c r="E60" s="1"/>
  <c r="F59"/>
  <c r="E58"/>
  <c r="E57" s="1"/>
  <c r="D58"/>
  <c r="F56"/>
  <c r="F54"/>
  <c r="E53"/>
  <c r="E52" s="1"/>
  <c r="D53"/>
  <c r="D52" s="1"/>
  <c r="F51"/>
  <c r="E50"/>
  <c r="E49" s="1"/>
  <c r="D50"/>
  <c r="F48"/>
  <c r="F47"/>
  <c r="F46"/>
  <c r="E45"/>
  <c r="E44" s="1"/>
  <c r="F38"/>
  <c r="F37"/>
  <c r="F34"/>
  <c r="F31"/>
  <c r="F26"/>
  <c r="F25"/>
  <c r="F24"/>
  <c r="F23"/>
  <c r="F22"/>
  <c r="F21"/>
  <c r="F19"/>
  <c r="F16"/>
  <c r="F15"/>
  <c r="F14"/>
  <c r="F13"/>
  <c r="F10"/>
  <c r="F9"/>
  <c r="F8"/>
  <c r="F62" i="38"/>
  <c r="F61"/>
  <c r="F57"/>
  <c r="F56"/>
  <c r="F55"/>
  <c r="F54"/>
  <c r="E53"/>
  <c r="F52"/>
  <c r="E51"/>
  <c r="F49"/>
  <c r="F47"/>
  <c r="F44"/>
  <c r="F43"/>
  <c r="E40"/>
  <c r="F37"/>
  <c r="F34"/>
  <c r="F33"/>
  <c r="F32"/>
  <c r="F31"/>
  <c r="E30"/>
  <c r="E29" s="1"/>
  <c r="F28"/>
  <c r="F27"/>
  <c r="F26"/>
  <c r="F25"/>
  <c r="E24"/>
  <c r="E23" s="1"/>
  <c r="F22"/>
  <c r="E21"/>
  <c r="E20" s="1"/>
  <c r="F18"/>
  <c r="F17"/>
  <c r="F16"/>
  <c r="F12"/>
  <c r="F9"/>
  <c r="P21" i="32"/>
  <c r="I16" s="1"/>
  <c r="K16" s="1"/>
  <c r="Q21"/>
  <c r="I17" s="1"/>
  <c r="K17" s="1"/>
  <c r="R21"/>
  <c r="I18" s="1"/>
  <c r="K18" s="1"/>
  <c r="U21"/>
  <c r="O21"/>
  <c r="N21"/>
  <c r="K23"/>
  <c r="K24"/>
  <c r="K25"/>
  <c r="K26"/>
  <c r="K27"/>
  <c r="K22"/>
  <c r="K11"/>
  <c r="K12"/>
  <c r="K13"/>
  <c r="K10"/>
  <c r="F26"/>
  <c r="F23"/>
  <c r="F24"/>
  <c r="F25"/>
  <c r="F22"/>
  <c r="F11"/>
  <c r="F12"/>
  <c r="F13"/>
  <c r="F10"/>
  <c r="F9"/>
  <c r="J14"/>
  <c r="J28" s="1"/>
  <c r="F41" i="38"/>
  <c r="F46" l="1"/>
  <c r="F21"/>
  <c r="F30"/>
  <c r="D20"/>
  <c r="F20" s="1"/>
  <c r="F51"/>
  <c r="D5"/>
  <c r="F45"/>
  <c r="F14"/>
  <c r="F58"/>
  <c r="F5" i="39"/>
  <c r="F32"/>
  <c r="F61"/>
  <c r="F6"/>
  <c r="F44"/>
  <c r="F50"/>
  <c r="F52"/>
  <c r="F58"/>
  <c r="F45"/>
  <c r="F27"/>
  <c r="F28"/>
  <c r="F35"/>
  <c r="D49"/>
  <c r="F49" s="1"/>
  <c r="E11"/>
  <c r="E69" s="1"/>
  <c r="F18"/>
  <c r="E50" i="38"/>
  <c r="F40"/>
  <c r="F36"/>
  <c r="F14" i="32"/>
  <c r="F28" s="1"/>
  <c r="F23" i="38"/>
  <c r="F53"/>
  <c r="I14" i="32"/>
  <c r="I28" s="1"/>
  <c r="V21"/>
  <c r="F66" i="39"/>
  <c r="F36"/>
  <c r="D29" i="38"/>
  <c r="F29" s="1"/>
  <c r="E5"/>
  <c r="F24"/>
  <c r="D35"/>
  <c r="F35" s="1"/>
  <c r="D57" i="39"/>
  <c r="F57" s="1"/>
  <c r="F67"/>
  <c r="F6" i="38"/>
  <c r="F53" i="39"/>
  <c r="D50" i="38"/>
  <c r="D11" i="39"/>
  <c r="D60"/>
  <c r="F60" s="1"/>
  <c r="F5" i="38" l="1"/>
  <c r="F11" i="39"/>
  <c r="E63" i="38"/>
  <c r="K14" i="32"/>
  <c r="K28" s="1"/>
  <c r="F50" i="38"/>
  <c r="D63"/>
  <c r="D69" i="39"/>
  <c r="F69" s="1"/>
  <c r="F63" i="38" l="1"/>
</calcChain>
</file>

<file path=xl/comments1.xml><?xml version="1.0" encoding="utf-8"?>
<comments xmlns="http://schemas.openxmlformats.org/spreadsheetml/2006/main">
  <authors>
    <author>user</author>
  </authors>
  <commentList>
    <comment ref="O6" authorId="0">
      <text>
        <r>
          <rPr>
            <b/>
            <sz val="9"/>
            <color indexed="81"/>
            <rFont val="돋움"/>
            <family val="3"/>
            <charset val="129"/>
          </rPr>
          <t>시트</t>
        </r>
        <r>
          <rPr>
            <b/>
            <sz val="9"/>
            <color indexed="81"/>
            <rFont val="Tahoma"/>
            <family val="2"/>
          </rPr>
          <t>5)</t>
        </r>
        <r>
          <rPr>
            <b/>
            <sz val="9"/>
            <color indexed="81"/>
            <rFont val="돋움"/>
            <family val="3"/>
            <charset val="129"/>
          </rPr>
          <t>세출예산명서서</t>
        </r>
        <r>
          <rPr>
            <b/>
            <sz val="9"/>
            <color indexed="81"/>
            <rFont val="Tahoma"/>
            <family val="2"/>
          </rPr>
          <t xml:space="preserve"> </t>
        </r>
        <r>
          <rPr>
            <b/>
            <sz val="9"/>
            <color indexed="81"/>
            <rFont val="돋움"/>
            <family val="3"/>
            <charset val="129"/>
          </rPr>
          <t>상</t>
        </r>
        <r>
          <rPr>
            <b/>
            <sz val="9"/>
            <color indexed="81"/>
            <rFont val="Tahoma"/>
            <family val="2"/>
          </rPr>
          <t xml:space="preserve"> </t>
        </r>
        <r>
          <rPr>
            <b/>
            <sz val="9"/>
            <color indexed="81"/>
            <rFont val="돋움"/>
            <family val="3"/>
            <charset val="129"/>
          </rPr>
          <t>전출금</t>
        </r>
        <r>
          <rPr>
            <b/>
            <sz val="9"/>
            <color indexed="81"/>
            <rFont val="Tahoma"/>
            <family val="2"/>
          </rPr>
          <t xml:space="preserve"> </t>
        </r>
        <r>
          <rPr>
            <b/>
            <sz val="9"/>
            <color indexed="81"/>
            <rFont val="돋움"/>
            <family val="3"/>
            <charset val="129"/>
          </rPr>
          <t>과</t>
        </r>
        <r>
          <rPr>
            <b/>
            <sz val="9"/>
            <color indexed="81"/>
            <rFont val="Tahoma"/>
            <family val="2"/>
          </rPr>
          <t xml:space="preserve"> </t>
        </r>
        <r>
          <rPr>
            <b/>
            <sz val="9"/>
            <color indexed="81"/>
            <rFont val="돋움"/>
            <family val="3"/>
            <charset val="129"/>
          </rPr>
          <t>일치</t>
        </r>
      </text>
    </comment>
  </commentList>
</comments>
</file>

<file path=xl/sharedStrings.xml><?xml version="1.0" encoding="utf-8"?>
<sst xmlns="http://schemas.openxmlformats.org/spreadsheetml/2006/main" count="261" uniqueCount="242">
  <si>
    <t>사업수입</t>
  </si>
  <si>
    <t>물품매각대</t>
  </si>
  <si>
    <t>계</t>
  </si>
  <si>
    <t>전년도</t>
  </si>
  <si>
    <t>계</t>
    <phoneticPr fontId="10" type="noConversion"/>
  </si>
  <si>
    <t>제6조  동일 예산 관내의 항간 또는 목간에 예산의 과부족이 있는 경우에는 사학기관재무․회계규칙 제21조 제3항의 규정에 의하여 상호 전용할 수 있다. 단, 회계연도 경과 후에는 예산을 전용할 수 없으며, 업무추진비에 충당하기 위하여 다른 비목을 전용할 수 없다.</t>
  </si>
  <si>
    <t>(단위 : 천원)</t>
    <phoneticPr fontId="10" type="noConversion"/>
  </si>
  <si>
    <t>관</t>
    <phoneticPr fontId="10" type="noConversion"/>
  </si>
  <si>
    <t>항</t>
    <phoneticPr fontId="10" type="noConversion"/>
  </si>
  <si>
    <t>목</t>
    <phoneticPr fontId="10" type="noConversion"/>
  </si>
  <si>
    <t>과           목</t>
    <phoneticPr fontId="10" type="noConversion"/>
  </si>
  <si>
    <t>※ 명시이월비나 계속비의 경우 해당 사항이 있을 경우에만 기록한다.</t>
    <phoneticPr fontId="10" type="noConversion"/>
  </si>
  <si>
    <t>(단위:천원)</t>
    <phoneticPr fontId="10" type="noConversion"/>
  </si>
  <si>
    <t>구분</t>
    <phoneticPr fontId="10" type="noConversion"/>
  </si>
  <si>
    <t xml:space="preserve">제5조  국가 또는 지방자치단체로부터 목적이 지정되고 소요전액이 교부된 경비 또는 학교운영위원회의 자문을 거친 선택적 교육수입의 수익자부담경비는 추가경정예산의 성립 이전에 사용할 수 있으며 이는, 동일 회계연도내 차기 추가경정예산에 반영한다. 다만, 회계연도 말에 용도가 지정되고 소요전액이 교부된 경비(목적지정 전입금, 보조금등)에 대하여 불가피한 사유로 추가경정예산을 편성하지 못할 경우 이사회의 의결을 받은 것으로 간주처리하고 추후에 보고한다.
 </t>
    <phoneticPr fontId="10" type="noConversion"/>
  </si>
  <si>
    <t>1. 세 입</t>
  </si>
  <si>
    <t>2. 세 출</t>
  </si>
  <si>
    <t xml:space="preserve">과 목 </t>
  </si>
  <si>
    <t>예산액</t>
  </si>
  <si>
    <t>(A)</t>
  </si>
  <si>
    <t>(B)</t>
  </si>
  <si>
    <t>비교증감</t>
  </si>
  <si>
    <t>(A-B)</t>
  </si>
  <si>
    <t>기본재산수입</t>
  </si>
  <si>
    <t>이사회비</t>
  </si>
  <si>
    <t>재산매각대</t>
  </si>
  <si>
    <t>인 건 비</t>
  </si>
  <si>
    <t>수 용 비</t>
  </si>
  <si>
    <t>투자수입</t>
  </si>
  <si>
    <t>시 설 비</t>
  </si>
  <si>
    <t>과년도수입</t>
  </si>
  <si>
    <t>재산관리비</t>
  </si>
  <si>
    <t>기부원조금</t>
  </si>
  <si>
    <t>투 자 비</t>
  </si>
  <si>
    <t>차 입 금</t>
  </si>
  <si>
    <t>과년도지출</t>
  </si>
  <si>
    <t>부채상환금</t>
  </si>
  <si>
    <t>예금이자</t>
  </si>
  <si>
    <t>장 학 금</t>
  </si>
  <si>
    <t>잡 수 입</t>
  </si>
  <si>
    <t>제 지 출</t>
  </si>
  <si>
    <t>예 비 비</t>
  </si>
  <si>
    <t>합 계</t>
  </si>
  <si>
    <t>(법정부담금)
①</t>
    <phoneticPr fontId="10" type="noConversion"/>
  </si>
  <si>
    <t>세입(잡수입)</t>
    <phoneticPr fontId="10" type="noConversion"/>
  </si>
  <si>
    <t>법정부담금</t>
    <phoneticPr fontId="10" type="noConversion"/>
  </si>
  <si>
    <t>유지경영학교별</t>
    <phoneticPr fontId="4" type="noConversion"/>
  </si>
  <si>
    <t>계</t>
    <phoneticPr fontId="4" type="noConversion"/>
  </si>
  <si>
    <t xml:space="preserve">    * 유지경영학교별 학교회계 전출금 세부내역</t>
    <phoneticPr fontId="10" type="noConversion"/>
  </si>
  <si>
    <t>비교 증감
(A-B)</t>
    <phoneticPr fontId="10" type="noConversion"/>
  </si>
  <si>
    <t>1. 재산수입</t>
    <phoneticPr fontId="10" type="noConversion"/>
  </si>
  <si>
    <t>1. 기본재산수입</t>
    <phoneticPr fontId="10" type="noConversion"/>
  </si>
  <si>
    <t>1. 대지료</t>
    <phoneticPr fontId="10" type="noConversion"/>
  </si>
  <si>
    <t>2. 대가료</t>
    <phoneticPr fontId="10" type="noConversion"/>
  </si>
  <si>
    <t>3. 임야수입</t>
    <phoneticPr fontId="10" type="noConversion"/>
  </si>
  <si>
    <t>4. 예금이자수입</t>
    <phoneticPr fontId="10" type="noConversion"/>
  </si>
  <si>
    <t>2. 재산매각대</t>
    <phoneticPr fontId="10" type="noConversion"/>
  </si>
  <si>
    <t>1. 토지매각대</t>
    <phoneticPr fontId="10" type="noConversion"/>
  </si>
  <si>
    <t>2. 건물매각대</t>
    <phoneticPr fontId="10" type="noConversion"/>
  </si>
  <si>
    <t>3. 임야매각대</t>
    <phoneticPr fontId="10" type="noConversion"/>
  </si>
  <si>
    <t>4. 현금처분대</t>
    <phoneticPr fontId="10" type="noConversion"/>
  </si>
  <si>
    <t>5. 기타재산매각대</t>
    <phoneticPr fontId="10" type="noConversion"/>
  </si>
  <si>
    <t>2. 사업수입</t>
    <phoneticPr fontId="10" type="noConversion"/>
  </si>
  <si>
    <t>1. 사업수입</t>
    <phoneticPr fontId="10" type="noConversion"/>
  </si>
  <si>
    <t>3. 투자수입</t>
    <phoneticPr fontId="10" type="noConversion"/>
  </si>
  <si>
    <t>1. 투자수입</t>
    <phoneticPr fontId="10" type="noConversion"/>
  </si>
  <si>
    <t>1. 배당금</t>
    <phoneticPr fontId="10" type="noConversion"/>
  </si>
  <si>
    <t>2. 국채상환금</t>
    <phoneticPr fontId="10" type="noConversion"/>
  </si>
  <si>
    <t>3. 국채이자수입</t>
    <phoneticPr fontId="10" type="noConversion"/>
  </si>
  <si>
    <t>4. 기타증권수입</t>
    <phoneticPr fontId="10" type="noConversion"/>
  </si>
  <si>
    <t>4. 과년도 수입</t>
    <phoneticPr fontId="10" type="noConversion"/>
  </si>
  <si>
    <t>1. 과년도 수입</t>
    <phoneticPr fontId="10" type="noConversion"/>
  </si>
  <si>
    <t>1. 기본재산수입</t>
    <phoneticPr fontId="10" type="noConversion"/>
  </si>
  <si>
    <t>2. 불용재산매각수입</t>
    <phoneticPr fontId="10" type="noConversion"/>
  </si>
  <si>
    <t>3. 사업수입</t>
    <phoneticPr fontId="10" type="noConversion"/>
  </si>
  <si>
    <t>4. 투자수입</t>
    <phoneticPr fontId="10" type="noConversion"/>
  </si>
  <si>
    <t>5. 이월금</t>
    <phoneticPr fontId="10" type="noConversion"/>
  </si>
  <si>
    <t>1. 전년도이월금</t>
    <phoneticPr fontId="10" type="noConversion"/>
  </si>
  <si>
    <t>1. 전년도잉여금</t>
    <phoneticPr fontId="10" type="noConversion"/>
  </si>
  <si>
    <t>2. 이월사업비</t>
    <phoneticPr fontId="10" type="noConversion"/>
  </si>
  <si>
    <t>6. 기부원조금</t>
    <phoneticPr fontId="10" type="noConversion"/>
  </si>
  <si>
    <t>1. 기부원조금</t>
    <phoneticPr fontId="10" type="noConversion"/>
  </si>
  <si>
    <t>1. 기부금</t>
    <phoneticPr fontId="10" type="noConversion"/>
  </si>
  <si>
    <t>2. 원조금</t>
    <phoneticPr fontId="10" type="noConversion"/>
  </si>
  <si>
    <t>3. 보조금</t>
    <phoneticPr fontId="10" type="noConversion"/>
  </si>
  <si>
    <t>7. 차입금</t>
    <phoneticPr fontId="10" type="noConversion"/>
  </si>
  <si>
    <t>1. 차입금</t>
    <phoneticPr fontId="10" type="noConversion"/>
  </si>
  <si>
    <t>1. 은행차입</t>
    <phoneticPr fontId="10" type="noConversion"/>
  </si>
  <si>
    <t>2. 개인차입</t>
    <phoneticPr fontId="10" type="noConversion"/>
  </si>
  <si>
    <t>8. 잡수입</t>
    <phoneticPr fontId="10" type="noConversion"/>
  </si>
  <si>
    <t>1. 물품매각대</t>
    <phoneticPr fontId="10" type="noConversion"/>
  </si>
  <si>
    <t>1. 불용물품매각대</t>
    <phoneticPr fontId="10" type="noConversion"/>
  </si>
  <si>
    <t>2. 예금이자</t>
    <phoneticPr fontId="10" type="noConversion"/>
  </si>
  <si>
    <t>1. 정기예금이자</t>
    <phoneticPr fontId="10" type="noConversion"/>
  </si>
  <si>
    <t>2. 신탁예금이자</t>
    <phoneticPr fontId="10" type="noConversion"/>
  </si>
  <si>
    <t>3. 통지예금이자</t>
    <phoneticPr fontId="10" type="noConversion"/>
  </si>
  <si>
    <t>4. 기타예금이자</t>
    <phoneticPr fontId="10" type="noConversion"/>
  </si>
  <si>
    <t>3. 잡수입</t>
    <phoneticPr fontId="10" type="noConversion"/>
  </si>
  <si>
    <t>1. 잡수입</t>
    <phoneticPr fontId="10" type="noConversion"/>
  </si>
  <si>
    <t>세    입    합    계</t>
    <phoneticPr fontId="10" type="noConversion"/>
  </si>
  <si>
    <t>1. 이사회비</t>
    <phoneticPr fontId="10" type="noConversion"/>
  </si>
  <si>
    <t>2. 회의비</t>
    <phoneticPr fontId="10" type="noConversion"/>
  </si>
  <si>
    <t>3. 업무추진비</t>
    <phoneticPr fontId="10" type="noConversion"/>
  </si>
  <si>
    <t>4. 여비</t>
    <phoneticPr fontId="10" type="noConversion"/>
  </si>
  <si>
    <t>2. 사무비</t>
    <phoneticPr fontId="10" type="noConversion"/>
  </si>
  <si>
    <t>1. 인건비</t>
    <phoneticPr fontId="10" type="noConversion"/>
  </si>
  <si>
    <t>1. 봉급</t>
    <phoneticPr fontId="10" type="noConversion"/>
  </si>
  <si>
    <t>2. 수당</t>
    <phoneticPr fontId="10" type="noConversion"/>
  </si>
  <si>
    <t>3. 잡급</t>
    <phoneticPr fontId="10" type="noConversion"/>
  </si>
  <si>
    <t>5. 퇴직금</t>
    <phoneticPr fontId="10" type="noConversion"/>
  </si>
  <si>
    <t>2. 수용비</t>
    <phoneticPr fontId="10" type="noConversion"/>
  </si>
  <si>
    <t>1. 공공요금</t>
    <phoneticPr fontId="10" type="noConversion"/>
  </si>
  <si>
    <t>2. 연료비</t>
    <phoneticPr fontId="10" type="noConversion"/>
  </si>
  <si>
    <t>3. 차량비</t>
    <phoneticPr fontId="10" type="noConversion"/>
  </si>
  <si>
    <t>4. 비품기계류비</t>
    <phoneticPr fontId="10" type="noConversion"/>
  </si>
  <si>
    <t>5. 수수료 수선비</t>
    <phoneticPr fontId="10" type="noConversion"/>
  </si>
  <si>
    <t>6. 수용재료비</t>
    <phoneticPr fontId="10" type="noConversion"/>
  </si>
  <si>
    <t>7. 인쇄비</t>
    <phoneticPr fontId="10" type="noConversion"/>
  </si>
  <si>
    <t>3. 재산 조성비</t>
    <phoneticPr fontId="10" type="noConversion"/>
  </si>
  <si>
    <t>1. 시설비</t>
    <phoneticPr fontId="10" type="noConversion"/>
  </si>
  <si>
    <t>1. 재산매입비</t>
    <phoneticPr fontId="10" type="noConversion"/>
  </si>
  <si>
    <t>2. 시설비</t>
    <phoneticPr fontId="10" type="noConversion"/>
  </si>
  <si>
    <t>3. 기타시설</t>
    <phoneticPr fontId="10" type="noConversion"/>
  </si>
  <si>
    <t>2. 재산관리비</t>
    <phoneticPr fontId="10" type="noConversion"/>
  </si>
  <si>
    <t>1. 재산유지비</t>
    <phoneticPr fontId="10" type="noConversion"/>
  </si>
  <si>
    <t>2. 공과보험료</t>
    <phoneticPr fontId="10" type="noConversion"/>
  </si>
  <si>
    <t>4. 전출금</t>
    <phoneticPr fontId="10" type="noConversion"/>
  </si>
  <si>
    <t>1. 전출금</t>
    <phoneticPr fontId="10" type="noConversion"/>
  </si>
  <si>
    <t>2. 국채매입비</t>
    <phoneticPr fontId="10" type="noConversion"/>
  </si>
  <si>
    <t>6. 과년도 지출</t>
    <phoneticPr fontId="10" type="noConversion"/>
  </si>
  <si>
    <t>1. 과년도지출</t>
    <phoneticPr fontId="10" type="noConversion"/>
  </si>
  <si>
    <t>1. 부채상환금</t>
    <phoneticPr fontId="10" type="noConversion"/>
  </si>
  <si>
    <t>1. 원금상환금</t>
    <phoneticPr fontId="10" type="noConversion"/>
  </si>
  <si>
    <t>8. 수혜금</t>
    <phoneticPr fontId="10" type="noConversion"/>
  </si>
  <si>
    <t>9. 잡지출</t>
    <phoneticPr fontId="10" type="noConversion"/>
  </si>
  <si>
    <t>1. 보상금</t>
    <phoneticPr fontId="10" type="noConversion"/>
  </si>
  <si>
    <t>3. 소송비</t>
    <phoneticPr fontId="10" type="noConversion"/>
  </si>
  <si>
    <t>4. 기타제지출</t>
    <phoneticPr fontId="10" type="noConversion"/>
  </si>
  <si>
    <t>10. 예비비</t>
    <phoneticPr fontId="10" type="noConversion"/>
  </si>
  <si>
    <t>1. 예비비</t>
    <phoneticPr fontId="10" type="noConversion"/>
  </si>
  <si>
    <t>세    출    합    계</t>
    <phoneticPr fontId="10" type="noConversion"/>
  </si>
  <si>
    <r>
      <t xml:space="preserve">예 산 액
(A)
</t>
    </r>
    <r>
      <rPr>
        <b/>
        <sz val="10"/>
        <rFont val="돋움"/>
        <family val="3"/>
        <charset val="129"/>
      </rPr>
      <t>(단위:천원)</t>
    </r>
    <phoneticPr fontId="10" type="noConversion"/>
  </si>
  <si>
    <r>
      <t xml:space="preserve">전년도예산액
(B)
</t>
    </r>
    <r>
      <rPr>
        <b/>
        <sz val="10"/>
        <rFont val="돋움"/>
        <family val="3"/>
        <charset val="129"/>
      </rPr>
      <t>(단위:천원)</t>
    </r>
    <phoneticPr fontId="10" type="noConversion"/>
  </si>
  <si>
    <t>2014년도</t>
    <phoneticPr fontId="10" type="noConversion"/>
  </si>
  <si>
    <t>제3조  2014년도 명시이월사업은 별첨『명시이월비 명세서』와 같다.</t>
    <phoneticPr fontId="10" type="noConversion"/>
  </si>
  <si>
    <t>제4조  2014년도 계속비 사업은 별첨『계속비 조서』와 같다.</t>
    <phoneticPr fontId="10" type="noConversion"/>
  </si>
  <si>
    <t>2014학년도 법인회계 예산 총괄표</t>
    <phoneticPr fontId="10" type="noConversion"/>
  </si>
  <si>
    <t>기타 전출금</t>
    <phoneticPr fontId="10" type="noConversion"/>
  </si>
  <si>
    <t>시설사업비⑤</t>
    <phoneticPr fontId="10" type="noConversion"/>
  </si>
  <si>
    <t>(법인세환급금)학교분 ③</t>
    <phoneticPr fontId="10" type="noConversion"/>
  </si>
  <si>
    <t xml:space="preserve">교육청
대응투자비④
</t>
    <phoneticPr fontId="10" type="noConversion"/>
  </si>
  <si>
    <t xml:space="preserve">교육청 외 
기타지원금⑥
</t>
    <phoneticPr fontId="10" type="noConversion"/>
  </si>
  <si>
    <t>전 출 금
(①~⑦ 합계)</t>
    <phoneticPr fontId="10" type="noConversion"/>
  </si>
  <si>
    <t>기타 전출금⑦</t>
    <phoneticPr fontId="10" type="noConversion"/>
  </si>
  <si>
    <t>학교운영경비</t>
    <phoneticPr fontId="10" type="noConversion"/>
  </si>
  <si>
    <t>법인세 환급급
(학교분)</t>
    <phoneticPr fontId="10" type="noConversion"/>
  </si>
  <si>
    <t>교육청
대응투자비</t>
    <phoneticPr fontId="10" type="noConversion"/>
  </si>
  <si>
    <t>시설사업비</t>
    <phoneticPr fontId="10" type="noConversion"/>
  </si>
  <si>
    <t>교육청 외
기타지원금</t>
    <phoneticPr fontId="10" type="noConversion"/>
  </si>
  <si>
    <t xml:space="preserve">이월금
(①~ ③합계)
</t>
    <phoneticPr fontId="10" type="noConversion"/>
  </si>
  <si>
    <t>전년도
잉여금①</t>
    <phoneticPr fontId="10" type="noConversion"/>
  </si>
  <si>
    <t>(학교운영경비)
②</t>
    <phoneticPr fontId="10" type="noConversion"/>
  </si>
  <si>
    <t>이월사업비
②</t>
    <phoneticPr fontId="10" type="noConversion"/>
  </si>
  <si>
    <t>임대보증금
미환급금
③</t>
    <phoneticPr fontId="10" type="noConversion"/>
  </si>
  <si>
    <t>전년도
이월금</t>
    <phoneticPr fontId="10" type="noConversion"/>
  </si>
  <si>
    <t>전출금</t>
    <phoneticPr fontId="10" type="noConversion"/>
  </si>
  <si>
    <t>과 목
(항별)</t>
    <phoneticPr fontId="10" type="noConversion"/>
  </si>
  <si>
    <t>세출(전출금)</t>
    <phoneticPr fontId="10" type="noConversion"/>
  </si>
  <si>
    <t>법인세 환급금
(학교분)</t>
    <phoneticPr fontId="4" type="noConversion"/>
  </si>
  <si>
    <t>5. 배당금 수입</t>
    <phoneticPr fontId="10" type="noConversion"/>
  </si>
  <si>
    <t>6. 법인세 환급금</t>
    <phoneticPr fontId="10" type="noConversion"/>
  </si>
  <si>
    <t>7.기타수입</t>
    <phoneticPr fontId="10" type="noConversion"/>
  </si>
  <si>
    <t>3. 임대보증금
    미환급금</t>
    <phoneticPr fontId="10" type="noConversion"/>
  </si>
  <si>
    <t>2.법인세 환급금
   (학교분)</t>
    <phoneticPr fontId="10" type="noConversion"/>
  </si>
  <si>
    <t>3. 변상비</t>
    <phoneticPr fontId="10" type="noConversion"/>
  </si>
  <si>
    <t>4. 위약금</t>
    <phoneticPr fontId="10" type="noConversion"/>
  </si>
  <si>
    <t>학교법인회계 세입예산 명세서(2014)</t>
    <phoneticPr fontId="10" type="noConversion"/>
  </si>
  <si>
    <t>학교법인회계 세출예산 명세서(2014)</t>
    <phoneticPr fontId="10" type="noConversion"/>
  </si>
  <si>
    <t>1.법정부담금</t>
    <phoneticPr fontId="10" type="noConversion"/>
  </si>
  <si>
    <t>5.시설사업비</t>
    <phoneticPr fontId="10" type="noConversion"/>
  </si>
  <si>
    <t>6.교육청 외 기타지원금</t>
    <phoneticPr fontId="10" type="noConversion"/>
  </si>
  <si>
    <t>7.기타 전출금</t>
    <phoneticPr fontId="10" type="noConversion"/>
  </si>
  <si>
    <t>포스코교육재단 법인회계 세입·세출 예산서</t>
    <phoneticPr fontId="10" type="noConversion"/>
  </si>
  <si>
    <t>2014.  2. 13</t>
    <phoneticPr fontId="10" type="noConversion"/>
  </si>
  <si>
    <t>학교법인  포스코교육재단</t>
    <phoneticPr fontId="10" type="noConversion"/>
  </si>
  <si>
    <t>제1조  2014년도 포스코교육재단 법인회계 세입․세출예산 총액은 세입․세출 각각 40,357,249,000원으로 하며, 세입․세출의 명세는『세입․세출예산서』와 같다.</t>
    <phoneticPr fontId="10" type="noConversion"/>
  </si>
  <si>
    <t>제2조  2014년도 중 일시차입금 한도액은 0원으로 한다.</t>
    <phoneticPr fontId="10" type="noConversion"/>
  </si>
  <si>
    <t>예  산  총  칙</t>
    <phoneticPr fontId="10" type="noConversion"/>
  </si>
  <si>
    <t xml:space="preserve">     법인명 : (학)포스코교육재단 </t>
    <phoneticPr fontId="10" type="noConversion"/>
  </si>
  <si>
    <t>광양제철유치원</t>
    <phoneticPr fontId="10" type="noConversion"/>
  </si>
  <si>
    <t>포항제철유치원</t>
    <phoneticPr fontId="10" type="noConversion"/>
  </si>
  <si>
    <t>광양제철초등학교</t>
    <phoneticPr fontId="4" type="noConversion"/>
  </si>
  <si>
    <t>광양제철남초등학교</t>
    <phoneticPr fontId="4" type="noConversion"/>
  </si>
  <si>
    <t>포항제철동초등학교</t>
    <phoneticPr fontId="4" type="noConversion"/>
  </si>
  <si>
    <t>포항제철서초등학교</t>
    <phoneticPr fontId="4" type="noConversion"/>
  </si>
  <si>
    <t>포항제철지곡초등학교</t>
    <phoneticPr fontId="4" type="noConversion"/>
  </si>
  <si>
    <t>광양제철중학교</t>
    <phoneticPr fontId="4" type="noConversion"/>
  </si>
  <si>
    <t>포항제철중학교</t>
    <phoneticPr fontId="4" type="noConversion"/>
  </si>
  <si>
    <t>포항제철공업고등학교</t>
    <phoneticPr fontId="4" type="noConversion"/>
  </si>
  <si>
    <t>광양제철고등학교</t>
    <phoneticPr fontId="4" type="noConversion"/>
  </si>
  <si>
    <t>포항제철고등학교</t>
    <phoneticPr fontId="4" type="noConversion"/>
  </si>
  <si>
    <t>8. 운송비 등</t>
    <phoneticPr fontId="10" type="noConversion"/>
  </si>
  <si>
    <t>3.임대보증금 수입</t>
    <phoneticPr fontId="10" type="noConversion"/>
  </si>
  <si>
    <t>2. 학교운영경비</t>
    <phoneticPr fontId="10" type="noConversion"/>
  </si>
  <si>
    <t>3. 법인세 환급금
   (학교분)</t>
    <phoneticPr fontId="10" type="noConversion"/>
  </si>
  <si>
    <t>4.교육청대응투자비</t>
    <phoneticPr fontId="10" type="noConversion"/>
  </si>
  <si>
    <t>5. 투자비</t>
    <phoneticPr fontId="10" type="noConversion"/>
  </si>
  <si>
    <t>1. 투자비</t>
    <phoneticPr fontId="10" type="noConversion"/>
  </si>
  <si>
    <t>1. 주식매입비</t>
    <phoneticPr fontId="10" type="noConversion"/>
  </si>
  <si>
    <t>3. 기타투자비</t>
    <phoneticPr fontId="10" type="noConversion"/>
  </si>
  <si>
    <t>1. 과년도 지출</t>
    <phoneticPr fontId="10" type="noConversion"/>
  </si>
  <si>
    <t>7. 상환금</t>
    <phoneticPr fontId="10" type="noConversion"/>
  </si>
  <si>
    <t>2. 이자상환금</t>
    <phoneticPr fontId="10" type="noConversion"/>
  </si>
  <si>
    <t>3.임대보증금
   환급금</t>
    <phoneticPr fontId="10" type="noConversion"/>
  </si>
  <si>
    <t>1. 장학금</t>
    <phoneticPr fontId="10" type="noConversion"/>
  </si>
  <si>
    <t>1. 제지출</t>
    <phoneticPr fontId="10" type="noConversion"/>
  </si>
  <si>
    <t>2. 사례금</t>
    <phoneticPr fontId="10" type="noConversion"/>
  </si>
  <si>
    <t>예 산 액
(A)
(단위:천원)</t>
    <phoneticPr fontId="10" type="noConversion"/>
  </si>
  <si>
    <t>전년도예산액
(B)
(단위:천원)</t>
    <phoneticPr fontId="10" type="noConversion"/>
  </si>
  <si>
    <t>1. 비상임임원수당</t>
    <phoneticPr fontId="10" type="noConversion"/>
  </si>
  <si>
    <t>4. 비상임임원여비</t>
    <phoneticPr fontId="10" type="noConversion"/>
  </si>
  <si>
    <r>
      <t>법인명 :</t>
    </r>
    <r>
      <rPr>
        <sz val="12"/>
        <rFont val="돋움"/>
        <family val="3"/>
        <charset val="129"/>
      </rPr>
      <t xml:space="preserve"> (학)포스코교육재단</t>
    </r>
    <phoneticPr fontId="10" type="noConversion"/>
  </si>
  <si>
    <r>
      <t>법인명 :</t>
    </r>
    <r>
      <rPr>
        <sz val="12"/>
        <rFont val="돋움"/>
        <family val="3"/>
        <charset val="129"/>
      </rPr>
      <t xml:space="preserve"> (학)포스코교육재단</t>
    </r>
    <phoneticPr fontId="10" type="noConversion"/>
  </si>
  <si>
    <t>정  원  현  원  현  황</t>
    <phoneticPr fontId="60" type="noConversion"/>
  </si>
  <si>
    <t>구  분</t>
  </si>
  <si>
    <t>이사장</t>
  </si>
  <si>
    <t>이  사</t>
  </si>
  <si>
    <t>감  사</t>
  </si>
  <si>
    <t>사  무  직</t>
  </si>
  <si>
    <t>기  능  직</t>
  </si>
  <si>
    <t>2급</t>
  </si>
  <si>
    <t>3급</t>
  </si>
  <si>
    <t>4급</t>
  </si>
  <si>
    <t>5급</t>
  </si>
  <si>
    <t>6급</t>
  </si>
  <si>
    <t>7급</t>
  </si>
  <si>
    <t>8급</t>
  </si>
  <si>
    <t>9급</t>
  </si>
  <si>
    <t>10급</t>
  </si>
  <si>
    <t>정 원</t>
  </si>
  <si>
    <t>현 원</t>
  </si>
  <si>
    <t>2014년도</t>
    <phoneticPr fontId="60" type="noConversion"/>
  </si>
</sst>
</file>

<file path=xl/styles.xml><?xml version="1.0" encoding="utf-8"?>
<styleSheet xmlns="http://schemas.openxmlformats.org/spreadsheetml/2006/main">
  <numFmts count="7">
    <numFmt numFmtId="41" formatCode="_-* #,##0_-;\-* #,##0_-;_-* &quot;-&quot;_-;_-@_-"/>
    <numFmt numFmtId="176" formatCode="_ * #,##0_ ;_ * \-#,##0_ ;_ * &quot;-&quot;_ ;_ @_ "/>
    <numFmt numFmtId="177" formatCode="_ * #,##0.00_ ;_ * \-#,##0.00_ ;_ * &quot;-&quot;??_ ;_ @_ "/>
    <numFmt numFmtId="178" formatCode="#,##0_ "/>
    <numFmt numFmtId="179" formatCode="\(#,##0\)"/>
    <numFmt numFmtId="180" formatCode="0.0"/>
    <numFmt numFmtId="181" formatCode="&quot;₩&quot;#,##0;&quot;₩&quot;\-&quot;₩&quot;#,##0"/>
  </numFmts>
  <fonts count="62">
    <font>
      <sz val="12"/>
      <name val="돋움"/>
      <family val="3"/>
      <charset val="129"/>
    </font>
    <font>
      <sz val="12"/>
      <name val="돋움"/>
      <family val="3"/>
      <charset val="129"/>
    </font>
    <font>
      <sz val="12"/>
      <name val="바탕체"/>
      <family val="1"/>
      <charset val="129"/>
    </font>
    <font>
      <sz val="12"/>
      <name val="굴림체"/>
      <family val="3"/>
      <charset val="129"/>
    </font>
    <font>
      <b/>
      <sz val="12"/>
      <name val="굴림체"/>
      <family val="3"/>
      <charset val="129"/>
    </font>
    <font>
      <sz val="10"/>
      <name val="굴림체"/>
      <family val="3"/>
      <charset val="129"/>
    </font>
    <font>
      <sz val="11"/>
      <name val="굴림체"/>
      <family val="3"/>
      <charset val="129"/>
    </font>
    <font>
      <sz val="10"/>
      <name val="돋움"/>
      <family val="3"/>
      <charset val="129"/>
    </font>
    <font>
      <b/>
      <sz val="12"/>
      <name val="돋움"/>
      <family val="3"/>
      <charset val="129"/>
    </font>
    <font>
      <sz val="11"/>
      <name val="돋움"/>
      <family val="3"/>
      <charset val="129"/>
    </font>
    <font>
      <sz val="8"/>
      <name val="돋움"/>
      <family val="3"/>
      <charset val="129"/>
    </font>
    <font>
      <sz val="18"/>
      <name val="돋움"/>
      <family val="3"/>
      <charset val="129"/>
    </font>
    <font>
      <sz val="12"/>
      <name val="돋움"/>
      <family val="3"/>
      <charset val="129"/>
    </font>
    <font>
      <b/>
      <sz val="10"/>
      <name val="돋움"/>
      <family val="3"/>
      <charset val="129"/>
    </font>
    <font>
      <sz val="18"/>
      <name val="HY헤드라인M"/>
      <family val="1"/>
      <charset val="129"/>
    </font>
    <font>
      <sz val="18"/>
      <name val="바탕체"/>
      <family val="1"/>
      <charset val="129"/>
    </font>
    <font>
      <sz val="13"/>
      <color indexed="8"/>
      <name val="바탕체"/>
      <family val="1"/>
      <charset val="129"/>
    </font>
    <font>
      <sz val="13"/>
      <name val="바탕체"/>
      <family val="1"/>
      <charset val="129"/>
    </font>
    <font>
      <b/>
      <sz val="16"/>
      <name val="HY헤드라인M"/>
      <family val="1"/>
      <charset val="129"/>
    </font>
    <font>
      <sz val="9"/>
      <name val="돋움"/>
      <family val="3"/>
      <charset val="129"/>
    </font>
    <font>
      <sz val="12"/>
      <name val="???"/>
      <family val="1"/>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b/>
      <sz val="1"/>
      <color indexed="8"/>
      <name val="Courier"/>
      <family val="3"/>
    </font>
    <font>
      <sz val="11"/>
      <color indexed="20"/>
      <name val="맑은 고딕"/>
      <family val="3"/>
      <charset val="129"/>
    </font>
    <font>
      <sz val="1"/>
      <color indexed="8"/>
      <name val="Courier"/>
      <family val="3"/>
    </font>
    <font>
      <u/>
      <sz val="11"/>
      <color indexed="20"/>
      <name val="돋움"/>
      <family val="3"/>
      <charset val="129"/>
    </font>
    <font>
      <sz val="10"/>
      <name val="Arial"/>
      <family val="2"/>
    </font>
    <font>
      <sz val="11"/>
      <color indexed="60"/>
      <name val="맑은 고딕"/>
      <family val="3"/>
      <charset val="129"/>
    </font>
    <font>
      <sz val="11"/>
      <name val="뼻뮝"/>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7"/>
      <name val="바탕체"/>
      <family val="1"/>
      <charset val="129"/>
    </font>
    <font>
      <sz val="11"/>
      <color indexed="17"/>
      <name val="맑은 고딕"/>
      <family val="3"/>
      <charset val="129"/>
    </font>
    <font>
      <b/>
      <sz val="11"/>
      <color indexed="63"/>
      <name val="맑은 고딕"/>
      <family val="3"/>
      <charset val="129"/>
    </font>
    <font>
      <sz val="10"/>
      <name val="MS Serif"/>
      <family val="1"/>
    </font>
    <font>
      <sz val="10"/>
      <color indexed="16"/>
      <name val="MS Serif"/>
      <family val="1"/>
    </font>
    <font>
      <sz val="8"/>
      <name val="Arial"/>
      <family val="2"/>
    </font>
    <font>
      <b/>
      <sz val="12"/>
      <name val="Arial"/>
      <family val="2"/>
    </font>
    <font>
      <b/>
      <sz val="9"/>
      <color indexed="81"/>
      <name val="Tahoma"/>
      <family val="2"/>
    </font>
    <font>
      <b/>
      <sz val="9"/>
      <color indexed="81"/>
      <name val="돋움"/>
      <family val="3"/>
      <charset val="129"/>
    </font>
    <font>
      <sz val="9"/>
      <name val="굴림체"/>
      <family val="3"/>
      <charset val="129"/>
    </font>
    <font>
      <sz val="8"/>
      <name val="Helv"/>
      <family val="2"/>
    </font>
    <font>
      <b/>
      <sz val="8"/>
      <color indexed="8"/>
      <name val="Helv"/>
      <family val="2"/>
    </font>
    <font>
      <sz val="14"/>
      <name val="HY헤드라인M"/>
      <family val="1"/>
      <charset val="129"/>
    </font>
    <font>
      <sz val="16"/>
      <name val="HY헤드라인M"/>
      <family val="1"/>
      <charset val="129"/>
    </font>
    <font>
      <sz val="9"/>
      <name val="새굴림"/>
      <family val="1"/>
      <charset val="129"/>
    </font>
    <font>
      <sz val="12"/>
      <color rgb="FF000000"/>
      <name val="돋움"/>
      <family val="3"/>
      <charset val="129"/>
    </font>
    <font>
      <b/>
      <sz val="11"/>
      <color rgb="FFFF0000"/>
      <name val="돋움"/>
      <family val="3"/>
      <charset val="129"/>
    </font>
    <font>
      <b/>
      <sz val="12"/>
      <color rgb="FF000000"/>
      <name val="돋움"/>
      <family val="3"/>
      <charset val="129"/>
    </font>
    <font>
      <b/>
      <sz val="10"/>
      <color rgb="FFFF0000"/>
      <name val="돋움"/>
      <family val="3"/>
      <charset val="129"/>
    </font>
    <font>
      <sz val="8"/>
      <name val="바탕"/>
      <family val="1"/>
      <charset val="129"/>
    </font>
    <font>
      <b/>
      <u/>
      <sz val="18"/>
      <name val="굴림체"/>
      <family val="3"/>
      <charset val="129"/>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41"/>
        <bgColor indexed="64"/>
      </patternFill>
    </fill>
    <fill>
      <patternFill patternType="solid">
        <fgColor indexed="1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s>
  <borders count="1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hair">
        <color indexed="64"/>
      </left>
      <right/>
      <top/>
      <bottom style="hair">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rgb="FF808080"/>
      </left>
      <right style="thin">
        <color rgb="FF808080"/>
      </right>
      <top style="thick">
        <color rgb="FF808080"/>
      </top>
      <bottom style="thin">
        <color rgb="FF808080"/>
      </bottom>
      <diagonal/>
    </border>
    <border>
      <left style="thin">
        <color rgb="FF808080"/>
      </left>
      <right style="thin">
        <color rgb="FF808080"/>
      </right>
      <top style="thin">
        <color rgb="FF808080"/>
      </top>
      <bottom style="thin">
        <color rgb="FF808080"/>
      </bottom>
      <diagonal/>
    </border>
    <border>
      <left style="thin">
        <color rgb="FF808080"/>
      </left>
      <right style="double">
        <color rgb="FF808080"/>
      </right>
      <top style="thick">
        <color rgb="FF808080"/>
      </top>
      <bottom style="thin">
        <color rgb="FF808080"/>
      </bottom>
      <diagonal/>
    </border>
    <border>
      <left style="thin">
        <color rgb="FF808080"/>
      </left>
      <right style="double">
        <color rgb="FF808080"/>
      </right>
      <top style="thin">
        <color rgb="FF808080"/>
      </top>
      <bottom style="thin">
        <color rgb="FF808080"/>
      </bottom>
      <diagonal/>
    </border>
    <border>
      <left style="thin">
        <color rgb="FF808080"/>
      </left>
      <right style="thin">
        <color rgb="FF000000"/>
      </right>
      <top style="thick">
        <color rgb="FF808080"/>
      </top>
      <bottom style="thin">
        <color rgb="FF808080"/>
      </bottom>
      <diagonal/>
    </border>
    <border>
      <left style="thin">
        <color rgb="FF808080"/>
      </left>
      <right style="thin">
        <color rgb="FF000000"/>
      </right>
      <top style="thin">
        <color rgb="FF808080"/>
      </top>
      <bottom style="thin">
        <color rgb="FF808080"/>
      </bottom>
      <diagonal/>
    </border>
    <border>
      <left style="thin">
        <color rgb="FF808080"/>
      </left>
      <right style="thin">
        <color rgb="FF808080"/>
      </right>
      <top style="thin">
        <color rgb="FF808080"/>
      </top>
      <bottom style="dotted">
        <color rgb="FF808080"/>
      </bottom>
      <diagonal/>
    </border>
    <border>
      <left style="thin">
        <color rgb="FF808080"/>
      </left>
      <right style="thin">
        <color rgb="FF808080"/>
      </right>
      <top style="dotted">
        <color rgb="FF808080"/>
      </top>
      <bottom style="dotted">
        <color rgb="FF808080"/>
      </bottom>
      <diagonal/>
    </border>
    <border>
      <left style="thin">
        <color rgb="FF808080"/>
      </left>
      <right style="thin">
        <color rgb="FF808080"/>
      </right>
      <top style="thin">
        <color rgb="FF808080"/>
      </top>
      <bottom style="thin">
        <color rgb="FF000000"/>
      </bottom>
      <diagonal/>
    </border>
    <border>
      <left style="thin">
        <color rgb="FF808080"/>
      </left>
      <right style="thin">
        <color rgb="FF808080"/>
      </right>
      <top style="thin">
        <color rgb="FF808080"/>
      </top>
      <bottom/>
      <diagonal/>
    </border>
    <border>
      <left style="thin">
        <color rgb="FF808080"/>
      </left>
      <right style="double">
        <color rgb="FF808080"/>
      </right>
      <top style="thin">
        <color rgb="FF808080"/>
      </top>
      <bottom/>
      <diagonal/>
    </border>
    <border>
      <left style="thin">
        <color rgb="FF808080"/>
      </left>
      <right style="thin">
        <color rgb="FF000000"/>
      </right>
      <top style="thin">
        <color rgb="FF808080"/>
      </top>
      <bottom/>
      <diagonal/>
    </border>
    <border>
      <left style="thin">
        <color rgb="FF808080"/>
      </left>
      <right style="thin">
        <color rgb="FF808080"/>
      </right>
      <top/>
      <bottom/>
      <diagonal/>
    </border>
    <border>
      <left style="thin">
        <color rgb="FF808080"/>
      </left>
      <right style="double">
        <color rgb="FF808080"/>
      </right>
      <top/>
      <bottom/>
      <diagonal/>
    </border>
    <border>
      <left style="thin">
        <color rgb="FF808080"/>
      </left>
      <right style="thin">
        <color rgb="FF000000"/>
      </right>
      <top/>
      <bottom/>
      <diagonal/>
    </border>
    <border>
      <left style="thin">
        <color rgb="FF808080"/>
      </left>
      <right style="thin">
        <color rgb="FF808080"/>
      </right>
      <top/>
      <bottom style="thick">
        <color rgb="FF808080"/>
      </bottom>
      <diagonal/>
    </border>
    <border>
      <left style="thin">
        <color rgb="FF808080"/>
      </left>
      <right style="double">
        <color rgb="FF808080"/>
      </right>
      <top/>
      <bottom style="thick">
        <color rgb="FF808080"/>
      </bottom>
      <diagonal/>
    </border>
    <border>
      <left style="thin">
        <color rgb="FF808080"/>
      </left>
      <right style="thin">
        <color rgb="FF000000"/>
      </right>
      <top/>
      <bottom style="thick">
        <color rgb="FF808080"/>
      </bottom>
      <diagonal/>
    </border>
    <border>
      <left/>
      <right/>
      <top/>
      <bottom style="thin">
        <color rgb="FF000000"/>
      </bottom>
      <diagonal/>
    </border>
    <border>
      <left style="thin">
        <color indexed="64"/>
      </left>
      <right style="thin">
        <color indexed="64"/>
      </right>
      <top style="thin">
        <color indexed="64"/>
      </top>
      <bottom style="thin">
        <color theme="2"/>
      </bottom>
      <diagonal/>
    </border>
    <border>
      <left style="thin">
        <color rgb="FF808080"/>
      </left>
      <right style="thin">
        <color rgb="FF808080"/>
      </right>
      <top style="dotted">
        <color rgb="FF808080"/>
      </top>
      <bottom/>
      <diagonal/>
    </border>
    <border>
      <left/>
      <right style="thin">
        <color rgb="FF808080"/>
      </right>
      <top/>
      <bottom/>
      <diagonal/>
    </border>
    <border>
      <left/>
      <right style="thin">
        <color rgb="FF808080"/>
      </right>
      <top/>
      <bottom style="thick">
        <color rgb="FF808080"/>
      </bottom>
      <diagonal/>
    </border>
    <border>
      <left/>
      <right style="thin">
        <color rgb="FF808080"/>
      </right>
      <top style="thin">
        <color rgb="FF808080"/>
      </top>
      <bottom style="dotted">
        <color rgb="FF808080"/>
      </bottom>
      <diagonal/>
    </border>
    <border>
      <left/>
      <right style="thin">
        <color rgb="FF808080"/>
      </right>
      <top style="dotted">
        <color rgb="FF808080"/>
      </top>
      <bottom style="dotted">
        <color rgb="FF808080"/>
      </bottom>
      <diagonal/>
    </border>
    <border>
      <left/>
      <right style="thin">
        <color rgb="FF808080"/>
      </right>
      <top style="dotted">
        <color rgb="FF808080"/>
      </top>
      <bottom/>
      <diagonal/>
    </border>
    <border>
      <left style="double">
        <color rgb="FF808080"/>
      </left>
      <right/>
      <top/>
      <bottom style="thick">
        <color rgb="FF808080"/>
      </bottom>
      <diagonal/>
    </border>
    <border>
      <left style="hair">
        <color rgb="FF808080"/>
      </left>
      <right/>
      <top style="hair">
        <color rgb="FF808080"/>
      </top>
      <bottom style="hair">
        <color rgb="FF808080"/>
      </bottom>
      <diagonal/>
    </border>
    <border>
      <left style="thin">
        <color rgb="FF808080"/>
      </left>
      <right style="thin">
        <color rgb="FF808080"/>
      </right>
      <top/>
      <bottom style="thin">
        <color rgb="FF808080"/>
      </bottom>
      <diagonal/>
    </border>
    <border>
      <left style="thin">
        <color rgb="FF00000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hair">
        <color rgb="FF808080"/>
      </top>
      <bottom style="hair">
        <color rgb="FF808080"/>
      </bottom>
      <diagonal/>
    </border>
    <border>
      <left style="thin">
        <color rgb="FF808080"/>
      </left>
      <right style="thin">
        <color rgb="FF808080"/>
      </right>
      <top/>
      <bottom style="dotted">
        <color rgb="FF808080"/>
      </bottom>
      <diagonal/>
    </border>
    <border>
      <left style="double">
        <color rgb="FF808080"/>
      </left>
      <right/>
      <top style="thin">
        <color rgb="FF808080"/>
      </top>
      <bottom style="thin">
        <color rgb="FF808080"/>
      </bottom>
      <diagonal/>
    </border>
    <border>
      <left style="thin">
        <color rgb="FF000000"/>
      </left>
      <right/>
      <top style="thin">
        <color rgb="FF000000"/>
      </top>
      <bottom style="thin">
        <color rgb="FF808080"/>
      </bottom>
      <diagonal/>
    </border>
    <border>
      <left/>
      <right/>
      <top style="thin">
        <color rgb="FF000000"/>
      </top>
      <bottom style="thin">
        <color rgb="FF808080"/>
      </bottom>
      <diagonal/>
    </border>
    <border>
      <left/>
      <right style="double">
        <color rgb="FF808080"/>
      </right>
      <top style="thin">
        <color rgb="FF000000"/>
      </top>
      <bottom style="thin">
        <color rgb="FF808080"/>
      </bottom>
      <diagonal/>
    </border>
    <border>
      <left style="double">
        <color rgb="FF808080"/>
      </left>
      <right style="thin">
        <color rgb="FF808080"/>
      </right>
      <top style="thin">
        <color rgb="FF808080"/>
      </top>
      <bottom/>
      <diagonal/>
    </border>
    <border>
      <left style="double">
        <color rgb="FF808080"/>
      </left>
      <right style="thin">
        <color rgb="FF808080"/>
      </right>
      <top/>
      <bottom/>
      <diagonal/>
    </border>
    <border>
      <left style="double">
        <color rgb="FF808080"/>
      </left>
      <right style="thin">
        <color rgb="FF808080"/>
      </right>
      <top/>
      <bottom style="thin">
        <color rgb="FF808080"/>
      </bottom>
      <diagonal/>
    </border>
    <border>
      <left style="double">
        <color rgb="FF808080"/>
      </left>
      <right/>
      <top style="thick">
        <color rgb="FF808080"/>
      </top>
      <bottom style="thin">
        <color rgb="FF808080"/>
      </bottom>
      <diagonal/>
    </border>
    <border>
      <left/>
      <right style="thin">
        <color rgb="FF808080"/>
      </right>
      <top style="thick">
        <color rgb="FF808080"/>
      </top>
      <bottom style="thin">
        <color rgb="FF808080"/>
      </bottom>
      <diagonal/>
    </border>
    <border>
      <left style="thin">
        <color rgb="FF000000"/>
      </left>
      <right style="thin">
        <color rgb="FF808080"/>
      </right>
      <top style="thin">
        <color rgb="FF808080"/>
      </top>
      <bottom/>
      <diagonal/>
    </border>
    <border>
      <left style="thin">
        <color rgb="FF000000"/>
      </left>
      <right style="thin">
        <color rgb="FF808080"/>
      </right>
      <top/>
      <bottom/>
      <diagonal/>
    </border>
    <border>
      <left style="thin">
        <color rgb="FF000000"/>
      </left>
      <right style="thin">
        <color rgb="FF808080"/>
      </right>
      <top/>
      <bottom style="thin">
        <color rgb="FF808080"/>
      </bottom>
      <diagonal/>
    </border>
    <border>
      <left style="thin">
        <color rgb="FF808080"/>
      </left>
      <right style="double">
        <color rgb="FF808080"/>
      </right>
      <top/>
      <bottom style="thin">
        <color rgb="FF808080"/>
      </bottom>
      <diagonal/>
    </border>
    <border>
      <left style="thin">
        <color rgb="FF808080"/>
      </left>
      <right style="hair">
        <color rgb="FF808080"/>
      </right>
      <top style="hair">
        <color rgb="FF808080"/>
      </top>
      <bottom style="hair">
        <color rgb="FF808080"/>
      </bottom>
      <diagonal/>
    </border>
    <border>
      <left style="thin">
        <color rgb="FF000000"/>
      </left>
      <right/>
      <top style="thin">
        <color rgb="FF808080"/>
      </top>
      <bottom style="thin">
        <color rgb="FF000000"/>
      </bottom>
      <diagonal/>
    </border>
    <border>
      <left/>
      <right style="thin">
        <color rgb="FF808080"/>
      </right>
      <top style="thin">
        <color rgb="FF808080"/>
      </top>
      <bottom style="thin">
        <color rgb="FF000000"/>
      </bottom>
      <diagonal/>
    </border>
    <border>
      <left style="thin">
        <color rgb="FF000000"/>
      </left>
      <right/>
      <top style="thin">
        <color rgb="FF808080"/>
      </top>
      <bottom/>
      <diagonal/>
    </border>
    <border>
      <left/>
      <right style="thin">
        <color rgb="FF808080"/>
      </right>
      <top style="thin">
        <color rgb="FF808080"/>
      </top>
      <bottom/>
      <diagonal/>
    </border>
    <border>
      <left style="thin">
        <color rgb="FF000000"/>
      </left>
      <right/>
      <top/>
      <bottom/>
      <diagonal/>
    </border>
    <border>
      <left style="thin">
        <color rgb="FF000000"/>
      </left>
      <right/>
      <top/>
      <bottom style="thick">
        <color rgb="FF808080"/>
      </bottom>
      <diagonal/>
    </border>
    <border>
      <left style="thin">
        <color rgb="FF000000"/>
      </left>
      <right/>
      <top/>
      <bottom style="thin">
        <color rgb="FF808080"/>
      </bottom>
      <diagonal/>
    </border>
    <border>
      <left/>
      <right style="thin">
        <color rgb="FF808080"/>
      </right>
      <top/>
      <bottom style="thin">
        <color rgb="FF808080"/>
      </bottom>
      <diagonal/>
    </border>
    <border>
      <left style="thin">
        <color rgb="FF000000"/>
      </left>
      <right/>
      <top style="thick">
        <color rgb="FF808080"/>
      </top>
      <bottom style="thin">
        <color rgb="FF808080"/>
      </bottom>
      <diagonal/>
    </border>
    <border>
      <left style="double">
        <color rgb="FF808080"/>
      </left>
      <right/>
      <top style="thin">
        <color rgb="FF808080"/>
      </top>
      <bottom style="thin">
        <color rgb="FF000000"/>
      </bottom>
      <diagonal/>
    </border>
    <border>
      <left style="double">
        <color rgb="FF808080"/>
      </left>
      <right/>
      <top style="thin">
        <color rgb="FF808080"/>
      </top>
      <bottom/>
      <diagonal/>
    </border>
    <border>
      <left style="double">
        <color rgb="FF808080"/>
      </left>
      <right/>
      <top/>
      <bottom/>
      <diagonal/>
    </border>
    <border>
      <left style="double">
        <color rgb="FF808080"/>
      </left>
      <right/>
      <top style="thin">
        <color rgb="FF000000"/>
      </top>
      <bottom style="thin">
        <color rgb="FF808080"/>
      </bottom>
      <diagonal/>
    </border>
    <border>
      <left/>
      <right style="thin">
        <color rgb="FF000000"/>
      </right>
      <top style="thin">
        <color rgb="FF000000"/>
      </top>
      <bottom style="thin">
        <color rgb="FF808080"/>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92">
    <xf numFmtId="0" fontId="0" fillId="0" borderId="0"/>
    <xf numFmtId="0" fontId="2" fillId="0" borderId="0"/>
    <xf numFmtId="0" fontId="2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179" fontId="9" fillId="0" borderId="0" applyFill="0" applyBorder="0" applyAlignment="0"/>
    <xf numFmtId="176" fontId="29" fillId="0" borderId="0" applyFont="0" applyFill="0" applyBorder="0" applyAlignment="0" applyProtection="0"/>
    <xf numFmtId="177" fontId="29" fillId="0" borderId="0" applyFont="0" applyFill="0" applyBorder="0" applyAlignment="0" applyProtection="0"/>
    <xf numFmtId="0" fontId="44" fillId="0" borderId="0" applyNumberFormat="0" applyAlignment="0">
      <alignment horizontal="left"/>
    </xf>
    <xf numFmtId="0" fontId="3" fillId="0" borderId="0" applyFont="0" applyFill="0" applyBorder="0" applyAlignment="0" applyProtection="0"/>
    <xf numFmtId="180" fontId="9" fillId="0" borderId="0" applyFont="0" applyFill="0" applyBorder="0" applyAlignment="0" applyProtection="0"/>
    <xf numFmtId="0" fontId="9" fillId="0" borderId="0"/>
    <xf numFmtId="0" fontId="45" fillId="0" borderId="0" applyNumberFormat="0" applyAlignment="0">
      <alignment horizontal="left"/>
    </xf>
    <xf numFmtId="38" fontId="46" fillId="16" borderId="0" applyNumberFormat="0" applyBorder="0" applyAlignment="0" applyProtection="0"/>
    <xf numFmtId="0" fontId="47" fillId="0" borderId="1" applyNumberFormat="0" applyAlignment="0" applyProtection="0">
      <alignment horizontal="left" vertical="center"/>
    </xf>
    <xf numFmtId="0" fontId="47" fillId="0" borderId="2">
      <alignment horizontal="left" vertical="center"/>
    </xf>
    <xf numFmtId="10" fontId="46" fillId="17" borderId="3" applyNumberFormat="0" applyBorder="0" applyAlignment="0" applyProtection="0"/>
    <xf numFmtId="181" fontId="9" fillId="0" borderId="0"/>
    <xf numFmtId="0" fontId="29" fillId="0" borderId="0"/>
    <xf numFmtId="10" fontId="29" fillId="0" borderId="0" applyFont="0" applyFill="0" applyBorder="0" applyAlignment="0" applyProtection="0"/>
    <xf numFmtId="30" fontId="51" fillId="0" borderId="0" applyNumberFormat="0" applyFill="0" applyBorder="0" applyAlignment="0" applyProtection="0">
      <alignment horizontal="left"/>
    </xf>
    <xf numFmtId="40" fontId="52" fillId="0" borderId="0" applyBorder="0">
      <alignment horizontal="right"/>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center"/>
    </xf>
    <xf numFmtId="0" fontId="24" fillId="22" borderId="4" applyNumberFormat="0" applyAlignment="0" applyProtection="0">
      <alignment vertical="center"/>
    </xf>
    <xf numFmtId="0" fontId="9" fillId="0" borderId="0">
      <protection locked="0"/>
    </xf>
    <xf numFmtId="0" fontId="25" fillId="0" borderId="0">
      <protection locked="0"/>
    </xf>
    <xf numFmtId="0" fontId="25" fillId="0" borderId="0">
      <protection locked="0"/>
    </xf>
    <xf numFmtId="0" fontId="26" fillId="3" borderId="0" applyNumberFormat="0" applyBorder="0" applyAlignment="0" applyProtection="0">
      <alignment vertical="center"/>
    </xf>
    <xf numFmtId="0" fontId="27" fillId="0" borderId="0">
      <protection locked="0"/>
    </xf>
    <xf numFmtId="0" fontId="27" fillId="0" borderId="0">
      <protection locked="0"/>
    </xf>
    <xf numFmtId="0" fontId="28" fillId="0" borderId="0" applyNumberFormat="0" applyFill="0" applyBorder="0" applyAlignment="0" applyProtection="0">
      <alignment vertical="top"/>
      <protection locked="0"/>
    </xf>
    <xf numFmtId="0" fontId="29" fillId="0" borderId="0" applyFont="0" applyFill="0" applyBorder="0" applyAlignment="0" applyProtection="0"/>
    <xf numFmtId="0" fontId="29" fillId="0" borderId="0" applyFont="0" applyFill="0" applyBorder="0" applyAlignment="0" applyProtection="0"/>
    <xf numFmtId="0" fontId="6" fillId="23" borderId="5" applyNumberFormat="0" applyFont="0" applyAlignment="0" applyProtection="0">
      <alignment vertical="center"/>
    </xf>
    <xf numFmtId="0" fontId="29" fillId="0" borderId="0" applyFont="0" applyFill="0" applyBorder="0" applyAlignment="0" applyProtection="0"/>
    <xf numFmtId="0" fontId="29" fillId="0" borderId="0" applyFont="0" applyFill="0" applyBorder="0" applyAlignment="0" applyProtection="0"/>
    <xf numFmtId="9" fontId="9" fillId="0" borderId="0" applyFont="0" applyFill="0" applyBorder="0" applyAlignment="0" applyProtection="0">
      <alignment vertical="center"/>
    </xf>
    <xf numFmtId="0" fontId="30" fillId="24" borderId="0" applyNumberFormat="0" applyBorder="0" applyAlignment="0" applyProtection="0">
      <alignment vertical="center"/>
    </xf>
    <xf numFmtId="0" fontId="31" fillId="0" borderId="0"/>
    <xf numFmtId="0" fontId="32" fillId="0" borderId="0" applyNumberFormat="0" applyFill="0" applyBorder="0" applyAlignment="0" applyProtection="0">
      <alignment vertical="center"/>
    </xf>
    <xf numFmtId="0" fontId="33" fillId="25" borderId="6" applyNumberFormat="0" applyAlignment="0" applyProtection="0">
      <alignment vertical="center"/>
    </xf>
    <xf numFmtId="0" fontId="9" fillId="0" borderId="0">
      <alignment vertical="center"/>
    </xf>
    <xf numFmtId="41" fontId="1"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alignment vertical="center"/>
    </xf>
    <xf numFmtId="41" fontId="12" fillId="0" borderId="0" applyFont="0" applyFill="0" applyBorder="0" applyAlignment="0" applyProtection="0"/>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7" borderId="4" applyNumberFormat="0" applyAlignment="0" applyProtection="0">
      <alignment vertical="center"/>
    </xf>
    <xf numFmtId="4" fontId="27" fillId="0" borderId="0">
      <protection locked="0"/>
    </xf>
    <xf numFmtId="0" fontId="9" fillId="0" borderId="0">
      <protection locked="0"/>
    </xf>
    <xf numFmtId="0" fontId="37" fillId="0" borderId="0" applyNumberFormat="0" applyFill="0" applyBorder="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40" fillId="0" borderId="11" applyNumberFormat="0" applyFill="0" applyAlignment="0" applyProtection="0">
      <alignment vertical="center"/>
    </xf>
    <xf numFmtId="0" fontId="40" fillId="0" borderId="0" applyNumberFormat="0" applyFill="0" applyBorder="0" applyAlignment="0" applyProtection="0">
      <alignment vertical="center"/>
    </xf>
    <xf numFmtId="0" fontId="2" fillId="0" borderId="0"/>
    <xf numFmtId="0" fontId="41" fillId="0" borderId="0"/>
    <xf numFmtId="0" fontId="42" fillId="4" borderId="0" applyNumberFormat="0" applyBorder="0" applyAlignment="0" applyProtection="0">
      <alignment vertical="center"/>
    </xf>
    <xf numFmtId="0" fontId="43" fillId="22" borderId="12" applyNumberFormat="0" applyAlignment="0" applyProtection="0">
      <alignment vertical="center"/>
    </xf>
    <xf numFmtId="0" fontId="9" fillId="0" borderId="0" applyFont="0" applyFill="0" applyBorder="0" applyAlignment="0" applyProtection="0"/>
    <xf numFmtId="176" fontId="2" fillId="0" borderId="0" applyFont="0" applyFill="0" applyBorder="0" applyAlignment="0" applyProtection="0"/>
    <xf numFmtId="0" fontId="9" fillId="0" borderId="0" applyFont="0" applyFill="0" applyBorder="0" applyAlignment="0" applyProtection="0"/>
    <xf numFmtId="0" fontId="21" fillId="0" borderId="0">
      <alignment vertical="center"/>
    </xf>
    <xf numFmtId="0" fontId="9" fillId="0" borderId="0">
      <alignment vertical="center"/>
    </xf>
    <xf numFmtId="0" fontId="9" fillId="0" borderId="0"/>
    <xf numFmtId="0" fontId="9" fillId="0" borderId="0"/>
    <xf numFmtId="0" fontId="9" fillId="0" borderId="0">
      <alignment vertical="center"/>
    </xf>
    <xf numFmtId="0" fontId="9" fillId="0" borderId="0"/>
    <xf numFmtId="0" fontId="2" fillId="0" borderId="0"/>
  </cellStyleXfs>
  <cellXfs count="273">
    <xf numFmtId="0" fontId="0" fillId="0" borderId="0" xfId="0"/>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0" xfId="0" applyFont="1" applyAlignment="1">
      <alignment vertical="center" wrapText="1"/>
    </xf>
    <xf numFmtId="0" fontId="11" fillId="0" borderId="16" xfId="0" applyFont="1" applyBorder="1" applyAlignment="1">
      <alignment vertical="center" wrapText="1"/>
    </xf>
    <xf numFmtId="0" fontId="11" fillId="0" borderId="0" xfId="0" applyFont="1" applyBorder="1" applyAlignment="1">
      <alignment vertical="center" wrapText="1"/>
    </xf>
    <xf numFmtId="0" fontId="11" fillId="0" borderId="17" xfId="0" applyFont="1" applyBorder="1" applyAlignment="1">
      <alignment vertical="center" wrapText="1"/>
    </xf>
    <xf numFmtId="0" fontId="15" fillId="0" borderId="17" xfId="0" applyFont="1" applyBorder="1" applyAlignment="1">
      <alignment vertical="center" wrapText="1"/>
    </xf>
    <xf numFmtId="0" fontId="15" fillId="0" borderId="16" xfId="0" applyFont="1" applyBorder="1" applyAlignment="1">
      <alignment vertical="center" wrapText="1"/>
    </xf>
    <xf numFmtId="0" fontId="17" fillId="0" borderId="0" xfId="0" applyFont="1" applyBorder="1" applyAlignment="1">
      <alignment horizontal="left" vertical="center" wrapText="1"/>
    </xf>
    <xf numFmtId="0" fontId="15" fillId="0" borderId="0"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15" fillId="0" borderId="20" xfId="0" applyFont="1" applyBorder="1" applyAlignment="1">
      <alignment vertical="center" wrapText="1"/>
    </xf>
    <xf numFmtId="0" fontId="15" fillId="0" borderId="0" xfId="0" applyFont="1" applyAlignment="1">
      <alignment vertical="center" wrapText="1"/>
    </xf>
    <xf numFmtId="0" fontId="14" fillId="0" borderId="14" xfId="0" applyFont="1" applyBorder="1"/>
    <xf numFmtId="0" fontId="14" fillId="0" borderId="13" xfId="0" applyFont="1" applyBorder="1"/>
    <xf numFmtId="0" fontId="14" fillId="0" borderId="15" xfId="0" applyFont="1" applyBorder="1"/>
    <xf numFmtId="0" fontId="14" fillId="0" borderId="0" xfId="0" applyFont="1"/>
    <xf numFmtId="0" fontId="14" fillId="0" borderId="16" xfId="0" applyFont="1" applyBorder="1"/>
    <xf numFmtId="0" fontId="14" fillId="0" borderId="0" xfId="0" applyFont="1" applyBorder="1"/>
    <xf numFmtId="0" fontId="14" fillId="0" borderId="17" xfId="0" applyFont="1" applyBorder="1"/>
    <xf numFmtId="0" fontId="14" fillId="0" borderId="16" xfId="0" applyFont="1" applyBorder="1" applyAlignment="1">
      <alignment horizontal="center"/>
    </xf>
    <xf numFmtId="0" fontId="14" fillId="0" borderId="0" xfId="0" applyFont="1" applyBorder="1" applyAlignment="1">
      <alignment horizontal="center"/>
    </xf>
    <xf numFmtId="0" fontId="14" fillId="0" borderId="17" xfId="0" applyFont="1" applyBorder="1" applyAlignment="1">
      <alignment horizontal="center"/>
    </xf>
    <xf numFmtId="0" fontId="14" fillId="0" borderId="18" xfId="0" applyFont="1" applyBorder="1"/>
    <xf numFmtId="0" fontId="14" fillId="0" borderId="19" xfId="0" applyFont="1" applyBorder="1"/>
    <xf numFmtId="0" fontId="14" fillId="0" borderId="20" xfId="0" applyFont="1" applyBorder="1"/>
    <xf numFmtId="0" fontId="18" fillId="0" borderId="0" xfId="0" applyFont="1" applyAlignment="1">
      <alignment horizontal="center"/>
    </xf>
    <xf numFmtId="0" fontId="57" fillId="0" borderId="0" xfId="0" applyFont="1" applyAlignment="1">
      <alignment horizontal="center" vertical="center"/>
    </xf>
    <xf numFmtId="0" fontId="58" fillId="29" borderId="54" xfId="0" applyFont="1" applyFill="1" applyBorder="1" applyAlignment="1">
      <alignment horizontal="center" wrapText="1"/>
    </xf>
    <xf numFmtId="0" fontId="58" fillId="29" borderId="55" xfId="0" applyFont="1" applyFill="1" applyBorder="1" applyAlignment="1">
      <alignment horizontal="center" wrapText="1"/>
    </xf>
    <xf numFmtId="0" fontId="58" fillId="29" borderId="56" xfId="0" applyFont="1" applyFill="1" applyBorder="1" applyAlignment="1">
      <alignment horizontal="center" wrapText="1"/>
    </xf>
    <xf numFmtId="0" fontId="58" fillId="29" borderId="57" xfId="0" applyFont="1" applyFill="1" applyBorder="1" applyAlignment="1">
      <alignment horizontal="center" wrapText="1"/>
    </xf>
    <xf numFmtId="0" fontId="58" fillId="29" borderId="58" xfId="0" applyFont="1" applyFill="1" applyBorder="1" applyAlignment="1">
      <alignment horizontal="center" wrapText="1"/>
    </xf>
    <xf numFmtId="0" fontId="58" fillId="29" borderId="59" xfId="0" applyFont="1" applyFill="1" applyBorder="1" applyAlignment="1">
      <alignment horizontal="center" wrapText="1"/>
    </xf>
    <xf numFmtId="0" fontId="8" fillId="29" borderId="60" xfId="0" applyFont="1" applyFill="1" applyBorder="1" applyAlignment="1">
      <alignment wrapText="1"/>
    </xf>
    <xf numFmtId="0" fontId="58" fillId="29" borderId="60" xfId="0" applyFont="1" applyFill="1" applyBorder="1" applyAlignment="1">
      <alignment horizontal="center" wrapText="1"/>
    </xf>
    <xf numFmtId="0" fontId="8" fillId="29" borderId="61" xfId="0" applyFont="1" applyFill="1" applyBorder="1" applyAlignment="1">
      <alignment wrapText="1"/>
    </xf>
    <xf numFmtId="0" fontId="8" fillId="29" borderId="62" xfId="0" applyFont="1" applyFill="1" applyBorder="1" applyAlignment="1">
      <alignment wrapText="1"/>
    </xf>
    <xf numFmtId="41" fontId="7" fillId="0" borderId="3" xfId="64" applyFont="1" applyBorder="1" applyAlignment="1">
      <alignment horizontal="center" vertical="center"/>
    </xf>
    <xf numFmtId="0" fontId="13" fillId="0" borderId="3" xfId="0" applyFont="1" applyBorder="1" applyAlignment="1">
      <alignment horizontal="center" vertical="center"/>
    </xf>
    <xf numFmtId="0" fontId="13" fillId="0" borderId="27" xfId="0" applyFont="1" applyBorder="1" applyAlignment="1">
      <alignment horizontal="center" vertical="center"/>
    </xf>
    <xf numFmtId="41" fontId="7" fillId="0" borderId="28" xfId="64" applyFont="1" applyBorder="1" applyAlignment="1">
      <alignment horizontal="center" vertical="center"/>
    </xf>
    <xf numFmtId="41" fontId="7" fillId="30" borderId="29" xfId="64" applyFont="1" applyFill="1" applyBorder="1" applyAlignment="1">
      <alignment horizontal="center" vertical="center"/>
    </xf>
    <xf numFmtId="0" fontId="59" fillId="0" borderId="0" xfId="0" applyFont="1" applyAlignment="1">
      <alignment horizontal="center" vertical="center"/>
    </xf>
    <xf numFmtId="41" fontId="7" fillId="30" borderId="30" xfId="64" applyFont="1" applyFill="1" applyBorder="1" applyAlignment="1">
      <alignment horizontal="center" vertical="center"/>
    </xf>
    <xf numFmtId="41" fontId="7" fillId="30" borderId="31" xfId="64" applyFont="1" applyFill="1" applyBorder="1" applyAlignment="1">
      <alignment horizontal="center" vertical="center"/>
    </xf>
    <xf numFmtId="3" fontId="7" fillId="0" borderId="3" xfId="83" applyNumberFormat="1" applyFont="1" applyBorder="1" applyAlignment="1">
      <alignment horizontal="center" vertical="center"/>
    </xf>
    <xf numFmtId="41" fontId="7" fillId="0" borderId="27" xfId="64" applyFont="1" applyBorder="1" applyAlignment="1">
      <alignment horizontal="center" vertical="center"/>
    </xf>
    <xf numFmtId="41" fontId="7" fillId="0" borderId="32" xfId="64" applyFont="1" applyBorder="1" applyAlignment="1">
      <alignment horizontal="center" vertical="center"/>
    </xf>
    <xf numFmtId="41" fontId="0" fillId="0" borderId="27" xfId="64" applyFont="1" applyBorder="1" applyAlignment="1">
      <alignment horizontal="center" vertical="center"/>
    </xf>
    <xf numFmtId="0" fontId="55" fillId="0" borderId="0" xfId="90" applyFont="1" applyAlignment="1">
      <alignment vertical="center"/>
    </xf>
    <xf numFmtId="0" fontId="19" fillId="0" borderId="0" xfId="90" applyFont="1" applyAlignment="1">
      <alignment vertical="center"/>
    </xf>
    <xf numFmtId="0" fontId="7" fillId="26" borderId="3" xfId="90" applyFont="1" applyFill="1" applyBorder="1" applyAlignment="1">
      <alignment horizontal="center" vertical="center" shrinkToFit="1"/>
    </xf>
    <xf numFmtId="0" fontId="7" fillId="0" borderId="23" xfId="90" applyFont="1" applyBorder="1" applyAlignment="1">
      <alignment horizontal="left" vertical="center" shrinkToFit="1"/>
    </xf>
    <xf numFmtId="0" fontId="7" fillId="0" borderId="21" xfId="90" applyFont="1" applyBorder="1" applyAlignment="1">
      <alignment horizontal="left" vertical="center" shrinkToFit="1"/>
    </xf>
    <xf numFmtId="0" fontId="7" fillId="0" borderId="3" xfId="90" applyFont="1" applyBorder="1" applyAlignment="1">
      <alignment horizontal="left" vertical="center" shrinkToFit="1"/>
    </xf>
    <xf numFmtId="0" fontId="7" fillId="0" borderId="22" xfId="90" applyFont="1" applyBorder="1" applyAlignment="1">
      <alignment horizontal="left" vertical="center" shrinkToFit="1"/>
    </xf>
    <xf numFmtId="0" fontId="5" fillId="0" borderId="0" xfId="90" applyFont="1" applyAlignment="1">
      <alignment vertical="center"/>
    </xf>
    <xf numFmtId="0" fontId="7" fillId="0" borderId="0" xfId="90" applyFont="1" applyAlignment="1">
      <alignment vertical="center"/>
    </xf>
    <xf numFmtId="178" fontId="7" fillId="0" borderId="0" xfId="90" applyNumberFormat="1" applyFont="1" applyBorder="1" applyAlignment="1">
      <alignment vertical="center"/>
    </xf>
    <xf numFmtId="178" fontId="7" fillId="27" borderId="3" xfId="90" applyNumberFormat="1" applyFont="1" applyFill="1" applyBorder="1" applyAlignment="1">
      <alignment vertical="center"/>
    </xf>
    <xf numFmtId="41" fontId="50" fillId="0" borderId="0" xfId="67" applyFont="1" applyAlignment="1">
      <alignment vertical="center"/>
    </xf>
    <xf numFmtId="41" fontId="5" fillId="0" borderId="0" xfId="90" applyNumberFormat="1" applyFont="1" applyAlignment="1">
      <alignment vertical="center"/>
    </xf>
    <xf numFmtId="0" fontId="7" fillId="0" borderId="64" xfId="90" applyFont="1" applyBorder="1" applyAlignment="1">
      <alignment horizontal="left" vertical="center" shrinkToFit="1"/>
    </xf>
    <xf numFmtId="178" fontId="7" fillId="31" borderId="23" xfId="90" applyNumberFormat="1" applyFont="1" applyFill="1" applyBorder="1" applyAlignment="1">
      <alignment vertical="center"/>
    </xf>
    <xf numFmtId="0" fontId="7" fillId="31" borderId="21" xfId="90" applyFont="1" applyFill="1" applyBorder="1" applyAlignment="1">
      <alignment horizontal="left" vertical="center" shrinkToFit="1"/>
    </xf>
    <xf numFmtId="178" fontId="7" fillId="31" borderId="3" xfId="90" applyNumberFormat="1" applyFont="1" applyFill="1" applyBorder="1" applyAlignment="1">
      <alignment vertical="center"/>
    </xf>
    <xf numFmtId="0" fontId="7" fillId="31" borderId="22" xfId="90" applyFont="1" applyFill="1" applyBorder="1" applyAlignment="1">
      <alignment horizontal="left" vertical="center" shrinkToFit="1"/>
    </xf>
    <xf numFmtId="0" fontId="7" fillId="31" borderId="3" xfId="90" applyFont="1" applyFill="1" applyBorder="1" applyAlignment="1">
      <alignment horizontal="left" vertical="center" shrinkToFit="1"/>
    </xf>
    <xf numFmtId="178" fontId="7" fillId="31" borderId="21" xfId="90" applyNumberFormat="1" applyFont="1" applyFill="1" applyBorder="1" applyAlignment="1">
      <alignment vertical="center"/>
    </xf>
    <xf numFmtId="0" fontId="7" fillId="31" borderId="23" xfId="90" applyFont="1" applyFill="1" applyBorder="1" applyAlignment="1">
      <alignment horizontal="left" vertical="center" shrinkToFit="1"/>
    </xf>
    <xf numFmtId="178" fontId="7" fillId="31" borderId="22" xfId="90" applyNumberFormat="1" applyFont="1" applyFill="1" applyBorder="1" applyAlignment="1">
      <alignment vertical="center"/>
    </xf>
    <xf numFmtId="0" fontId="7" fillId="31" borderId="21" xfId="90" applyFont="1" applyFill="1" applyBorder="1" applyAlignment="1">
      <alignment horizontal="left" vertical="center"/>
    </xf>
    <xf numFmtId="178" fontId="7" fillId="31" borderId="0" xfId="90" applyNumberFormat="1" applyFont="1" applyFill="1" applyAlignment="1">
      <alignment vertical="center"/>
    </xf>
    <xf numFmtId="0" fontId="7" fillId="31" borderId="64" xfId="90" applyFont="1" applyFill="1" applyBorder="1" applyAlignment="1">
      <alignment horizontal="left" vertical="center" shrinkToFit="1"/>
    </xf>
    <xf numFmtId="178" fontId="7" fillId="31" borderId="64" xfId="90" applyNumberFormat="1" applyFont="1" applyFill="1" applyBorder="1" applyAlignment="1">
      <alignment vertical="center"/>
    </xf>
    <xf numFmtId="0" fontId="7" fillId="31" borderId="23" xfId="90" applyFont="1" applyFill="1" applyBorder="1" applyAlignment="1">
      <alignment horizontal="left" vertical="center" shrinkToFit="1"/>
    </xf>
    <xf numFmtId="0" fontId="8" fillId="0" borderId="0" xfId="0" applyFont="1" applyAlignment="1">
      <alignment horizontal="left" vertical="center"/>
    </xf>
    <xf numFmtId="0" fontId="8" fillId="29" borderId="67" xfId="0" applyFont="1" applyFill="1" applyBorder="1" applyAlignment="1">
      <alignment wrapText="1"/>
    </xf>
    <xf numFmtId="0" fontId="8" fillId="29" borderId="71" xfId="0" applyFont="1" applyFill="1" applyBorder="1" applyAlignment="1">
      <alignment wrapText="1"/>
    </xf>
    <xf numFmtId="0" fontId="0" fillId="31" borderId="63" xfId="0" applyFont="1" applyFill="1" applyBorder="1" applyAlignment="1">
      <alignment vertical="center"/>
    </xf>
    <xf numFmtId="178" fontId="7" fillId="32" borderId="3" xfId="90" applyNumberFormat="1" applyFont="1" applyFill="1" applyBorder="1" applyAlignment="1">
      <alignment vertical="center"/>
    </xf>
    <xf numFmtId="178" fontId="56" fillId="0" borderId="45" xfId="64" applyNumberFormat="1" applyFont="1" applyBorder="1" applyAlignment="1">
      <alignment horizontal="center" vertical="center" wrapText="1"/>
    </xf>
    <xf numFmtId="178" fontId="56" fillId="0" borderId="47" xfId="64" applyNumberFormat="1" applyFont="1" applyBorder="1" applyAlignment="1">
      <alignment horizontal="center" vertical="center" wrapText="1"/>
    </xf>
    <xf numFmtId="178" fontId="56" fillId="0" borderId="49" xfId="64" applyNumberFormat="1" applyFont="1" applyBorder="1" applyAlignment="1">
      <alignment horizontal="center" vertical="center" wrapText="1"/>
    </xf>
    <xf numFmtId="178" fontId="56" fillId="0" borderId="46" xfId="64" applyNumberFormat="1" applyFont="1" applyBorder="1" applyAlignment="1">
      <alignment horizontal="center" vertical="center" wrapText="1"/>
    </xf>
    <xf numFmtId="178" fontId="56" fillId="0" borderId="48" xfId="64" applyNumberFormat="1" applyFont="1" applyBorder="1" applyAlignment="1">
      <alignment horizontal="center" vertical="center" wrapText="1"/>
    </xf>
    <xf numFmtId="178" fontId="56" fillId="0" borderId="50" xfId="64" applyNumberFormat="1" applyFont="1" applyBorder="1" applyAlignment="1">
      <alignment horizontal="center" vertical="center" wrapText="1"/>
    </xf>
    <xf numFmtId="178" fontId="58" fillId="28" borderId="68" xfId="64" applyNumberFormat="1" applyFont="1" applyFill="1" applyBorder="1" applyAlignment="1">
      <alignment horizontal="center" vertical="center" wrapText="1"/>
    </xf>
    <xf numFmtId="178" fontId="56" fillId="28" borderId="51" xfId="64" applyNumberFormat="1" applyFont="1" applyFill="1" applyBorder="1" applyAlignment="1">
      <alignment horizontal="center" vertical="center" wrapText="1"/>
    </xf>
    <xf numFmtId="178" fontId="56" fillId="0" borderId="69" xfId="64" applyNumberFormat="1" applyFont="1" applyBorder="1" applyAlignment="1">
      <alignment horizontal="center" vertical="center" wrapText="1"/>
    </xf>
    <xf numFmtId="178" fontId="56" fillId="0" borderId="52" xfId="64" applyNumberFormat="1" applyFont="1" applyBorder="1" applyAlignment="1">
      <alignment horizontal="center" vertical="center" wrapText="1"/>
    </xf>
    <xf numFmtId="178" fontId="56" fillId="0" borderId="66" xfId="64" applyNumberFormat="1" applyFont="1" applyBorder="1" applyAlignment="1">
      <alignment horizontal="center" vertical="center" wrapText="1"/>
    </xf>
    <xf numFmtId="178" fontId="56" fillId="0" borderId="65" xfId="64" applyNumberFormat="1" applyFont="1" applyBorder="1" applyAlignment="1">
      <alignment horizontal="center" vertical="center" wrapText="1"/>
    </xf>
    <xf numFmtId="178" fontId="56" fillId="0" borderId="70" xfId="64" applyNumberFormat="1" applyFont="1" applyBorder="1" applyAlignment="1">
      <alignment horizontal="center" vertical="center" wrapText="1"/>
    </xf>
    <xf numFmtId="178" fontId="56" fillId="30" borderId="53" xfId="64" applyNumberFormat="1" applyFont="1" applyFill="1" applyBorder="1" applyAlignment="1">
      <alignment horizontal="center" vertical="center" wrapText="1"/>
    </xf>
    <xf numFmtId="0" fontId="7" fillId="0" borderId="3" xfId="0" applyFont="1" applyBorder="1" applyAlignment="1">
      <alignment horizontal="center" vertical="center" shrinkToFit="1"/>
    </xf>
    <xf numFmtId="3" fontId="7" fillId="0" borderId="3" xfId="83" applyNumberFormat="1" applyFont="1" applyBorder="1" applyAlignment="1">
      <alignment horizontal="center" vertical="center" shrinkToFit="1"/>
    </xf>
    <xf numFmtId="0" fontId="7" fillId="0" borderId="3" xfId="90" applyFont="1" applyBorder="1" applyAlignment="1">
      <alignment horizontal="left" vertical="center" shrinkToFit="1"/>
    </xf>
    <xf numFmtId="178" fontId="56" fillId="0" borderId="52" xfId="64" applyNumberFormat="1" applyFont="1" applyFill="1" applyBorder="1" applyAlignment="1">
      <alignment horizontal="center" vertical="center" wrapText="1"/>
    </xf>
    <xf numFmtId="0" fontId="7" fillId="0" borderId="21" xfId="90" applyFont="1" applyBorder="1" applyAlignment="1">
      <alignment horizontal="left" vertical="center" wrapText="1" shrinkToFit="1"/>
    </xf>
    <xf numFmtId="0" fontId="7" fillId="0" borderId="22" xfId="90" applyFont="1" applyFill="1" applyBorder="1" applyAlignment="1">
      <alignment horizontal="left" vertical="center"/>
    </xf>
    <xf numFmtId="0" fontId="7" fillId="0" borderId="21" xfId="90" applyFont="1" applyFill="1" applyBorder="1" applyAlignment="1">
      <alignment horizontal="left" vertical="center"/>
    </xf>
    <xf numFmtId="0" fontId="7" fillId="0" borderId="21" xfId="90" applyFont="1" applyFill="1" applyBorder="1" applyAlignment="1">
      <alignment horizontal="left" vertical="center" wrapText="1"/>
    </xf>
    <xf numFmtId="178" fontId="7" fillId="0" borderId="21" xfId="90" applyNumberFormat="1" applyFont="1" applyFill="1" applyBorder="1" applyAlignment="1">
      <alignment vertical="center"/>
    </xf>
    <xf numFmtId="178" fontId="7" fillId="0" borderId="22" xfId="90" applyNumberFormat="1" applyFont="1" applyFill="1" applyBorder="1" applyAlignment="1">
      <alignment vertical="center"/>
    </xf>
    <xf numFmtId="178" fontId="7" fillId="0" borderId="23" xfId="90" applyNumberFormat="1" applyFont="1" applyFill="1" applyBorder="1" applyAlignment="1">
      <alignment vertical="center"/>
    </xf>
    <xf numFmtId="178" fontId="7" fillId="0" borderId="3" xfId="90" applyNumberFormat="1" applyFont="1" applyFill="1" applyBorder="1" applyAlignment="1">
      <alignment vertical="center"/>
    </xf>
    <xf numFmtId="0" fontId="7" fillId="0" borderId="21" xfId="90" applyFont="1" applyFill="1" applyBorder="1" applyAlignment="1">
      <alignment horizontal="left" vertical="center" shrinkToFit="1"/>
    </xf>
    <xf numFmtId="0" fontId="7" fillId="0" borderId="22" xfId="90" applyFont="1" applyFill="1" applyBorder="1" applyAlignment="1">
      <alignment horizontal="left" vertical="center" shrinkToFit="1"/>
    </xf>
    <xf numFmtId="0" fontId="7" fillId="0" borderId="23" xfId="90" applyFont="1" applyFill="1" applyBorder="1" applyAlignment="1">
      <alignment horizontal="left" vertical="center" shrinkToFit="1"/>
    </xf>
    <xf numFmtId="0" fontId="7" fillId="0" borderId="3" xfId="90" applyFont="1" applyFill="1" applyBorder="1" applyAlignment="1">
      <alignment horizontal="left" vertical="center" shrinkToFit="1"/>
    </xf>
    <xf numFmtId="0" fontId="7" fillId="0" borderId="3" xfId="90" applyFont="1" applyFill="1" applyBorder="1" applyAlignment="1">
      <alignment horizontal="left" vertical="center" wrapText="1" shrinkToFit="1"/>
    </xf>
    <xf numFmtId="0" fontId="7" fillId="0" borderId="23" xfId="90" applyFont="1" applyBorder="1" applyAlignment="1">
      <alignment horizontal="left" vertical="center" shrinkToFit="1"/>
    </xf>
    <xf numFmtId="0" fontId="7" fillId="31" borderId="3" xfId="90" applyFont="1" applyFill="1" applyBorder="1" applyAlignment="1">
      <alignment horizontal="left" vertical="center" shrinkToFit="1"/>
    </xf>
    <xf numFmtId="41" fontId="7" fillId="0" borderId="23" xfId="64" applyFont="1" applyBorder="1" applyAlignment="1">
      <alignment horizontal="right" vertical="center"/>
    </xf>
    <xf numFmtId="41" fontId="7" fillId="32" borderId="3" xfId="64" applyFont="1" applyFill="1" applyBorder="1" applyAlignment="1">
      <alignment horizontal="right" vertical="center"/>
    </xf>
    <xf numFmtId="41" fontId="7" fillId="0" borderId="21" xfId="64" applyFont="1" applyBorder="1" applyAlignment="1">
      <alignment horizontal="right" vertical="center"/>
    </xf>
    <xf numFmtId="41" fontId="7" fillId="0" borderId="64" xfId="64" applyFont="1" applyBorder="1" applyAlignment="1">
      <alignment horizontal="right" vertical="center"/>
    </xf>
    <xf numFmtId="41" fontId="7" fillId="0" borderId="3" xfId="64" applyFont="1" applyBorder="1" applyAlignment="1">
      <alignment horizontal="right" vertical="center"/>
    </xf>
    <xf numFmtId="41" fontId="7" fillId="0" borderId="22" xfId="64" applyFont="1" applyBorder="1" applyAlignment="1">
      <alignment horizontal="right" vertical="center"/>
    </xf>
    <xf numFmtId="41" fontId="7" fillId="32" borderId="23" xfId="64" applyFont="1" applyFill="1" applyBorder="1" applyAlignment="1">
      <alignment horizontal="right" vertical="center"/>
    </xf>
    <xf numFmtId="41" fontId="7" fillId="27" borderId="23" xfId="64" applyFont="1" applyFill="1" applyBorder="1" applyAlignment="1">
      <alignment horizontal="right" vertical="center"/>
    </xf>
    <xf numFmtId="178" fontId="7" fillId="0" borderId="23" xfId="64" applyNumberFormat="1" applyFont="1" applyBorder="1" applyAlignment="1">
      <alignment horizontal="right" vertical="center"/>
    </xf>
    <xf numFmtId="178" fontId="7" fillId="32" borderId="3" xfId="64" applyNumberFormat="1" applyFont="1" applyFill="1" applyBorder="1" applyAlignment="1">
      <alignment horizontal="right" vertical="center"/>
    </xf>
    <xf numFmtId="178" fontId="7" fillId="0" borderId="21" xfId="64" applyNumberFormat="1" applyFont="1" applyBorder="1" applyAlignment="1">
      <alignment horizontal="right" vertical="center"/>
    </xf>
    <xf numFmtId="178" fontId="7" fillId="0" borderId="64" xfId="64" applyNumberFormat="1" applyFont="1" applyBorder="1" applyAlignment="1">
      <alignment horizontal="right" vertical="center"/>
    </xf>
    <xf numFmtId="178" fontId="7" fillId="0" borderId="3" xfId="64" applyNumberFormat="1" applyFont="1" applyBorder="1" applyAlignment="1">
      <alignment horizontal="right" vertical="center"/>
    </xf>
    <xf numFmtId="178" fontId="7" fillId="0" borderId="22" xfId="64" applyNumberFormat="1" applyFont="1" applyBorder="1" applyAlignment="1">
      <alignment horizontal="right" vertical="center"/>
    </xf>
    <xf numFmtId="178" fontId="7" fillId="32" borderId="23" xfId="64" applyNumberFormat="1" applyFont="1" applyFill="1" applyBorder="1" applyAlignment="1">
      <alignment horizontal="right" vertical="center"/>
    </xf>
    <xf numFmtId="178" fontId="7" fillId="27" borderId="23" xfId="64" applyNumberFormat="1" applyFont="1" applyFill="1" applyBorder="1" applyAlignment="1">
      <alignment horizontal="right" vertical="center"/>
    </xf>
    <xf numFmtId="0" fontId="3" fillId="0" borderId="0" xfId="91" applyFont="1" applyAlignment="1">
      <alignment vertical="center"/>
    </xf>
    <xf numFmtId="0" fontId="3" fillId="0" borderId="0" xfId="91" applyFont="1"/>
    <xf numFmtId="0" fontId="61" fillId="0" borderId="0" xfId="91" applyFont="1" applyAlignment="1">
      <alignment vertical="center"/>
    </xf>
    <xf numFmtId="176" fontId="5" fillId="0" borderId="0" xfId="0" applyNumberFormat="1" applyFont="1" applyBorder="1" applyAlignment="1"/>
    <xf numFmtId="0" fontId="3" fillId="0" borderId="0" xfId="91" applyFont="1" applyBorder="1" applyAlignment="1">
      <alignment vertical="center"/>
    </xf>
    <xf numFmtId="0" fontId="3" fillId="0" borderId="0" xfId="91" applyFont="1" applyBorder="1" applyAlignment="1">
      <alignment horizontal="center" vertical="center"/>
    </xf>
    <xf numFmtId="0" fontId="3" fillId="0" borderId="43" xfId="91" applyFont="1" applyBorder="1" applyAlignment="1">
      <alignment horizontal="center" vertical="center"/>
    </xf>
    <xf numFmtId="0" fontId="3" fillId="0" borderId="44" xfId="91" applyFont="1" applyBorder="1" applyAlignment="1">
      <alignment horizontal="center" vertical="center"/>
    </xf>
    <xf numFmtId="0" fontId="3" fillId="0" borderId="106" xfId="91" applyFont="1" applyBorder="1" applyAlignment="1">
      <alignment horizontal="center" vertical="center"/>
    </xf>
    <xf numFmtId="0" fontId="3" fillId="0" borderId="44" xfId="91" applyFont="1" applyBorder="1" applyAlignment="1">
      <alignment horizontal="centerContinuous" vertical="center"/>
    </xf>
    <xf numFmtId="0" fontId="3" fillId="0" borderId="107" xfId="91" applyFont="1" applyBorder="1" applyAlignment="1">
      <alignment horizontal="centerContinuous" vertical="center"/>
    </xf>
    <xf numFmtId="0" fontId="3" fillId="0" borderId="35" xfId="91" applyFont="1" applyBorder="1" applyAlignment="1">
      <alignment horizontal="centerContinuous" vertical="center"/>
    </xf>
    <xf numFmtId="0" fontId="3" fillId="0" borderId="35" xfId="91" applyFont="1" applyBorder="1" applyAlignment="1">
      <alignment horizontal="center" vertical="center"/>
    </xf>
    <xf numFmtId="0" fontId="3" fillId="0" borderId="0" xfId="91" applyFont="1" applyAlignment="1">
      <alignment horizontal="center" vertical="center"/>
    </xf>
    <xf numFmtId="0" fontId="3" fillId="0" borderId="108" xfId="91" applyFont="1" applyBorder="1" applyAlignment="1">
      <alignment horizontal="center" vertical="center"/>
    </xf>
    <xf numFmtId="0" fontId="3" fillId="0" borderId="109" xfId="91" applyFont="1" applyBorder="1" applyAlignment="1">
      <alignment horizontal="center" vertical="center"/>
    </xf>
    <xf numFmtId="0" fontId="3" fillId="0" borderId="110" xfId="91" applyFont="1" applyBorder="1" applyAlignment="1">
      <alignment horizontal="center" vertical="center"/>
    </xf>
    <xf numFmtId="0" fontId="3" fillId="0" borderId="111" xfId="91" applyFont="1" applyBorder="1" applyAlignment="1">
      <alignment horizontal="center" vertical="center"/>
    </xf>
    <xf numFmtId="0" fontId="3" fillId="0" borderId="112" xfId="91" applyFont="1" applyBorder="1" applyAlignment="1">
      <alignment horizontal="center" vertical="center"/>
    </xf>
    <xf numFmtId="0" fontId="3" fillId="0" borderId="113" xfId="91" applyFont="1" applyBorder="1" applyAlignment="1">
      <alignment horizontal="center" vertical="center"/>
    </xf>
    <xf numFmtId="0" fontId="3" fillId="0" borderId="114" xfId="91" applyFont="1" applyBorder="1" applyAlignment="1">
      <alignment horizontal="center" vertical="center"/>
    </xf>
    <xf numFmtId="0" fontId="3" fillId="0" borderId="115" xfId="91" applyFont="1" applyBorder="1" applyAlignment="1">
      <alignment horizontal="center" vertical="center"/>
    </xf>
    <xf numFmtId="0" fontId="3" fillId="0" borderId="36" xfId="91" applyFont="1" applyBorder="1" applyAlignment="1">
      <alignment horizontal="center" vertical="center"/>
    </xf>
    <xf numFmtId="0" fontId="3" fillId="0" borderId="116" xfId="91" applyFont="1" applyBorder="1" applyAlignment="1">
      <alignment horizontal="center" vertical="center"/>
    </xf>
    <xf numFmtId="0" fontId="3" fillId="0" borderId="117" xfId="91" applyFont="1" applyBorder="1" applyAlignment="1">
      <alignment horizontal="center" vertical="center"/>
    </xf>
    <xf numFmtId="0" fontId="3" fillId="0" borderId="118" xfId="91" applyFont="1" applyBorder="1" applyAlignment="1">
      <alignment horizontal="center" vertical="center"/>
    </xf>
    <xf numFmtId="0" fontId="3" fillId="0" borderId="26" xfId="91" applyFont="1" applyBorder="1" applyAlignment="1">
      <alignment horizontal="center" vertical="center"/>
    </xf>
    <xf numFmtId="0" fontId="3" fillId="0" borderId="42" xfId="91" applyFont="1" applyBorder="1" applyAlignment="1">
      <alignment horizontal="center" vertical="center"/>
    </xf>
    <xf numFmtId="0" fontId="3" fillId="0" borderId="25" xfId="91" applyFont="1" applyBorder="1" applyAlignment="1">
      <alignment horizontal="center" vertical="center"/>
    </xf>
    <xf numFmtId="0" fontId="3" fillId="0" borderId="119" xfId="91" applyFont="1" applyBorder="1" applyAlignment="1">
      <alignment horizontal="center" vertical="center"/>
    </xf>
    <xf numFmtId="0" fontId="3" fillId="0" borderId="120" xfId="91" applyFont="1" applyBorder="1" applyAlignment="1">
      <alignment horizontal="center" vertical="center"/>
    </xf>
    <xf numFmtId="0" fontId="3" fillId="0" borderId="121" xfId="91" applyFont="1" applyBorder="1" applyAlignment="1">
      <alignment horizontal="center" vertical="center"/>
    </xf>
    <xf numFmtId="0" fontId="3" fillId="0" borderId="122" xfId="91" applyFont="1" applyBorder="1" applyAlignment="1">
      <alignment horizontal="center" vertical="center"/>
    </xf>
    <xf numFmtId="0" fontId="3" fillId="0" borderId="123" xfId="91" applyFont="1" applyBorder="1" applyAlignment="1">
      <alignment horizontal="center" vertical="center"/>
    </xf>
    <xf numFmtId="0" fontId="3" fillId="0" borderId="124" xfId="91" applyFont="1" applyBorder="1" applyAlignment="1">
      <alignment horizontal="center" vertical="center"/>
    </xf>
    <xf numFmtId="0" fontId="0" fillId="0" borderId="63" xfId="0" applyFill="1" applyBorder="1" applyAlignment="1">
      <alignment horizontal="left" vertical="center"/>
    </xf>
    <xf numFmtId="0" fontId="0" fillId="0" borderId="63" xfId="0" applyFill="1" applyBorder="1" applyAlignment="1">
      <alignment horizontal="right" vertical="center"/>
    </xf>
    <xf numFmtId="0" fontId="0" fillId="0" borderId="63" xfId="0" applyFill="1" applyBorder="1" applyAlignment="1">
      <alignment vertical="center"/>
    </xf>
    <xf numFmtId="0" fontId="7" fillId="0" borderId="3" xfId="90" applyFont="1" applyFill="1" applyBorder="1" applyAlignment="1">
      <alignment horizontal="left" vertical="center" wrapText="1"/>
    </xf>
    <xf numFmtId="0" fontId="14" fillId="0" borderId="16" xfId="0" applyFont="1" applyBorder="1" applyAlignment="1">
      <alignment horizontal="center"/>
    </xf>
    <xf numFmtId="0" fontId="14" fillId="0" borderId="0" xfId="0" applyFont="1" applyBorder="1" applyAlignment="1">
      <alignment horizontal="center"/>
    </xf>
    <xf numFmtId="0" fontId="14" fillId="0" borderId="17" xfId="0" applyFont="1" applyBorder="1" applyAlignment="1">
      <alignment horizontal="center"/>
    </xf>
    <xf numFmtId="0" fontId="53" fillId="0" borderId="0" xfId="0" applyFont="1" applyBorder="1" applyAlignment="1">
      <alignment horizontal="center" vertical="center"/>
    </xf>
    <xf numFmtId="0" fontId="2" fillId="0" borderId="13" xfId="0" applyFont="1" applyBorder="1" applyAlignment="1">
      <alignment horizontal="left" vertical="center" wrapText="1"/>
    </xf>
    <xf numFmtId="0" fontId="17" fillId="0" borderId="0" xfId="0" applyFont="1" applyBorder="1" applyAlignment="1">
      <alignment horizontal="left" vertical="center" wrapText="1"/>
    </xf>
    <xf numFmtId="0" fontId="14" fillId="0" borderId="0" xfId="0" applyFont="1" applyBorder="1" applyAlignment="1">
      <alignment horizontal="center" vertical="center" wrapText="1"/>
    </xf>
    <xf numFmtId="0" fontId="16" fillId="0" borderId="0" xfId="0" applyFont="1" applyBorder="1" applyAlignment="1">
      <alignment horizontal="left" vertical="center" wrapText="1"/>
    </xf>
    <xf numFmtId="0" fontId="13" fillId="29" borderId="21" xfId="0" applyFont="1" applyFill="1" applyBorder="1" applyAlignment="1">
      <alignment horizontal="center" vertical="center" wrapText="1"/>
    </xf>
    <xf numFmtId="0" fontId="13" fillId="29" borderId="23" xfId="0" applyFont="1" applyFill="1" applyBorder="1" applyAlignment="1">
      <alignment horizontal="center" vertical="center" wrapText="1"/>
    </xf>
    <xf numFmtId="178" fontId="56" fillId="0" borderId="78" xfId="64" applyNumberFormat="1" applyFont="1" applyBorder="1" applyAlignment="1">
      <alignment horizontal="center" vertical="center" wrapText="1"/>
    </xf>
    <xf numFmtId="178" fontId="56" fillId="0" borderId="75" xfId="64" applyNumberFormat="1" applyFont="1" applyBorder="1" applyAlignment="1">
      <alignment horizontal="center" vertical="center" wrapText="1"/>
    </xf>
    <xf numFmtId="0" fontId="13" fillId="29" borderId="40" xfId="0" applyFont="1" applyFill="1" applyBorder="1" applyAlignment="1">
      <alignment horizontal="center" vertical="center"/>
    </xf>
    <xf numFmtId="0" fontId="13" fillId="29" borderId="41" xfId="0" applyFont="1" applyFill="1" applyBorder="1" applyAlignment="1">
      <alignment horizontal="center" vertical="center"/>
    </xf>
    <xf numFmtId="0" fontId="13" fillId="29" borderId="34" xfId="0" applyFont="1" applyFill="1" applyBorder="1" applyAlignment="1">
      <alignment horizontal="center" vertical="center"/>
    </xf>
    <xf numFmtId="3" fontId="5" fillId="0" borderId="21" xfId="83" applyNumberFormat="1" applyFont="1" applyBorder="1" applyAlignment="1">
      <alignment horizontal="center" vertical="center"/>
    </xf>
    <xf numFmtId="3" fontId="5" fillId="0" borderId="23" xfId="83" applyNumberFormat="1" applyFont="1" applyBorder="1" applyAlignment="1">
      <alignment horizontal="center" vertical="center"/>
    </xf>
    <xf numFmtId="3" fontId="5" fillId="0" borderId="37" xfId="83" applyNumberFormat="1" applyFont="1" applyBorder="1" applyAlignment="1">
      <alignment horizontal="center" vertical="center" wrapText="1"/>
    </xf>
    <xf numFmtId="3" fontId="5" fillId="0" borderId="38" xfId="83" applyNumberFormat="1" applyFont="1" applyBorder="1" applyAlignment="1">
      <alignment horizontal="center" vertical="center"/>
    </xf>
    <xf numFmtId="0" fontId="7" fillId="29" borderId="37" xfId="0" applyFont="1" applyFill="1" applyBorder="1" applyAlignment="1">
      <alignment horizontal="center" vertical="center"/>
    </xf>
    <xf numFmtId="0" fontId="7" fillId="29" borderId="38" xfId="0" applyFont="1" applyFill="1" applyBorder="1" applyAlignment="1">
      <alignment horizontal="center" vertical="center"/>
    </xf>
    <xf numFmtId="0" fontId="13" fillId="29" borderId="33" xfId="0" applyFont="1" applyFill="1" applyBorder="1" applyAlignment="1">
      <alignment horizontal="center" vertical="center"/>
    </xf>
    <xf numFmtId="0" fontId="13" fillId="29" borderId="39" xfId="0" applyFont="1" applyFill="1" applyBorder="1" applyAlignment="1">
      <alignment horizontal="center" vertical="center"/>
    </xf>
    <xf numFmtId="0" fontId="13" fillId="29" borderId="21" xfId="0" applyFont="1" applyFill="1" applyBorder="1" applyAlignment="1">
      <alignment horizontal="center" vertical="center"/>
    </xf>
    <xf numFmtId="0" fontId="13" fillId="29" borderId="23" xfId="0" applyFont="1" applyFill="1" applyBorder="1" applyAlignment="1">
      <alignment horizontal="center" vertical="center"/>
    </xf>
    <xf numFmtId="0" fontId="18" fillId="0" borderId="0" xfId="0" applyFont="1" applyAlignment="1">
      <alignment horizontal="center" vertical="center"/>
    </xf>
    <xf numFmtId="0" fontId="0" fillId="0" borderId="57" xfId="0" applyBorder="1" applyAlignment="1">
      <alignment horizontal="center" vertical="center" wrapText="1"/>
    </xf>
    <xf numFmtId="0" fontId="0" fillId="0" borderId="73" xfId="0" applyBorder="1" applyAlignment="1">
      <alignment horizontal="center" vertical="center" wrapText="1"/>
    </xf>
    <xf numFmtId="178" fontId="56" fillId="28" borderId="54" xfId="64" applyNumberFormat="1" applyFont="1" applyFill="1" applyBorder="1" applyAlignment="1">
      <alignment horizontal="center" vertical="center" wrapText="1"/>
    </xf>
    <xf numFmtId="178" fontId="56" fillId="28" borderId="57" xfId="64" applyNumberFormat="1" applyFont="1" applyFill="1" applyBorder="1" applyAlignment="1">
      <alignment horizontal="center" vertical="center" wrapText="1"/>
    </xf>
    <xf numFmtId="178" fontId="1" fillId="31" borderId="76" xfId="64" applyNumberFormat="1" applyFont="1" applyFill="1" applyBorder="1" applyAlignment="1">
      <alignment horizontal="center" vertical="center" wrapText="1"/>
    </xf>
    <xf numFmtId="0" fontId="58" fillId="29" borderId="104" xfId="0" applyFont="1" applyFill="1" applyBorder="1" applyAlignment="1">
      <alignment horizontal="center" vertical="center" wrapText="1"/>
    </xf>
    <xf numFmtId="0" fontId="58" fillId="29" borderId="80" xfId="0" applyFont="1" applyFill="1" applyBorder="1" applyAlignment="1">
      <alignment horizontal="center" vertical="center" wrapText="1"/>
    </xf>
    <xf numFmtId="0" fontId="58" fillId="29" borderId="105" xfId="0" applyFont="1" applyFill="1" applyBorder="1" applyAlignment="1">
      <alignment horizontal="center" vertical="center" wrapText="1"/>
    </xf>
    <xf numFmtId="178" fontId="0" fillId="0" borderId="72" xfId="64" applyNumberFormat="1" applyFont="1" applyBorder="1" applyAlignment="1">
      <alignment horizontal="center" vertical="center"/>
    </xf>
    <xf numFmtId="178" fontId="0" fillId="0" borderId="57" xfId="64" applyNumberFormat="1" applyFont="1" applyBorder="1" applyAlignment="1">
      <alignment horizontal="center" vertical="center"/>
    </xf>
    <xf numFmtId="178" fontId="0" fillId="0" borderId="73" xfId="64" applyNumberFormat="1" applyFont="1" applyBorder="1" applyAlignment="1">
      <alignment horizontal="center" vertical="center"/>
    </xf>
    <xf numFmtId="41" fontId="56" fillId="0" borderId="91" xfId="64" applyFont="1" applyBorder="1" applyAlignment="1">
      <alignment horizontal="center" vertical="center" wrapText="1"/>
    </xf>
    <xf numFmtId="0" fontId="56" fillId="0" borderId="74" xfId="0" applyFont="1" applyBorder="1" applyAlignment="1">
      <alignment horizontal="center" vertical="center" wrapText="1"/>
    </xf>
    <xf numFmtId="0" fontId="56" fillId="0" borderId="75" xfId="0" applyFont="1" applyBorder="1" applyAlignment="1">
      <alignment horizontal="center" vertical="center" wrapText="1"/>
    </xf>
    <xf numFmtId="178" fontId="56" fillId="31" borderId="76" xfId="64" applyNumberFormat="1" applyFont="1" applyFill="1" applyBorder="1" applyAlignment="1">
      <alignment horizontal="center" vertical="center" wrapText="1"/>
    </xf>
    <xf numFmtId="178" fontId="56" fillId="31" borderId="57" xfId="64" applyNumberFormat="1" applyFont="1" applyFill="1" applyBorder="1" applyAlignment="1">
      <alignment horizontal="center" vertical="center" wrapText="1"/>
    </xf>
    <xf numFmtId="178" fontId="56" fillId="31" borderId="77" xfId="64" applyNumberFormat="1" applyFont="1" applyFill="1" applyBorder="1" applyAlignment="1">
      <alignment horizontal="center" vertical="center" wrapText="1"/>
    </xf>
    <xf numFmtId="178" fontId="56" fillId="0" borderId="54" xfId="64" applyNumberFormat="1" applyFont="1" applyBorder="1" applyAlignment="1">
      <alignment horizontal="center" vertical="center" wrapText="1"/>
    </xf>
    <xf numFmtId="178" fontId="56" fillId="0" borderId="73" xfId="64" applyNumberFormat="1" applyFont="1" applyBorder="1" applyAlignment="1">
      <alignment horizontal="center" vertical="center" wrapText="1"/>
    </xf>
    <xf numFmtId="178" fontId="56" fillId="0" borderId="55" xfId="64" applyNumberFormat="1" applyFont="1" applyBorder="1" applyAlignment="1">
      <alignment horizontal="center" vertical="center" wrapText="1"/>
    </xf>
    <xf numFmtId="178" fontId="56" fillId="0" borderId="90" xfId="64" applyNumberFormat="1" applyFont="1" applyBorder="1" applyAlignment="1">
      <alignment horizontal="center" vertical="center" wrapText="1"/>
    </xf>
    <xf numFmtId="41" fontId="56" fillId="28" borderId="54" xfId="64" applyFont="1" applyFill="1" applyBorder="1" applyAlignment="1">
      <alignment horizontal="center" vertical="center" wrapText="1"/>
    </xf>
    <xf numFmtId="41" fontId="56" fillId="28" borderId="57" xfId="64" applyFont="1" applyFill="1" applyBorder="1" applyAlignment="1">
      <alignment horizontal="center" vertical="center" wrapText="1"/>
    </xf>
    <xf numFmtId="0" fontId="58" fillId="29" borderId="79" xfId="0" applyFont="1" applyFill="1" applyBorder="1" applyAlignment="1">
      <alignment horizontal="center" vertical="center" wrapText="1"/>
    </xf>
    <xf numFmtId="0" fontId="58" fillId="29" borderId="81" xfId="0" applyFont="1" applyFill="1" applyBorder="1" applyAlignment="1">
      <alignment horizontal="center" vertical="center" wrapText="1"/>
    </xf>
    <xf numFmtId="178" fontId="58" fillId="31" borderId="82" xfId="64" applyNumberFormat="1" applyFont="1" applyFill="1" applyBorder="1" applyAlignment="1">
      <alignment horizontal="center" vertical="center" wrapText="1"/>
    </xf>
    <xf numFmtId="178" fontId="58" fillId="31" borderId="83" xfId="64" applyNumberFormat="1" applyFont="1" applyFill="1" applyBorder="1" applyAlignment="1">
      <alignment horizontal="center" vertical="center" wrapText="1"/>
    </xf>
    <xf numFmtId="178" fontId="58" fillId="31" borderId="84" xfId="64" applyNumberFormat="1" applyFont="1" applyFill="1" applyBorder="1" applyAlignment="1">
      <alignment horizontal="center" vertical="center" wrapText="1"/>
    </xf>
    <xf numFmtId="178" fontId="56" fillId="0" borderId="85" xfId="64" applyNumberFormat="1" applyFont="1" applyBorder="1" applyAlignment="1">
      <alignment horizontal="center" vertical="center" wrapText="1"/>
    </xf>
    <xf numFmtId="178" fontId="56" fillId="0" borderId="86" xfId="64" applyNumberFormat="1" applyFont="1" applyBorder="1" applyAlignment="1">
      <alignment horizontal="center" vertical="center" wrapText="1"/>
    </xf>
    <xf numFmtId="0" fontId="56" fillId="0" borderId="87" xfId="0" applyFont="1" applyBorder="1" applyAlignment="1">
      <alignment horizontal="center" vertical="center" wrapText="1"/>
    </xf>
    <xf numFmtId="0" fontId="56" fillId="0" borderId="88" xfId="0" applyFont="1" applyBorder="1" applyAlignment="1">
      <alignment horizontal="center" vertical="center" wrapText="1"/>
    </xf>
    <xf numFmtId="0" fontId="56" fillId="0" borderId="89" xfId="0" applyFont="1" applyBorder="1" applyAlignment="1">
      <alignment horizontal="center" vertical="center" wrapText="1"/>
    </xf>
    <xf numFmtId="0" fontId="56" fillId="30" borderId="92" xfId="0" applyFont="1" applyFill="1" applyBorder="1" applyAlignment="1">
      <alignment horizontal="center" vertical="center" wrapText="1"/>
    </xf>
    <xf numFmtId="0" fontId="56" fillId="30" borderId="93" xfId="0" applyFont="1" applyFill="1" applyBorder="1" applyAlignment="1">
      <alignment horizontal="center" vertical="center" wrapText="1"/>
    </xf>
    <xf numFmtId="0" fontId="58" fillId="29" borderId="94" xfId="0" applyFont="1" applyFill="1" applyBorder="1" applyAlignment="1">
      <alignment horizontal="center" wrapText="1"/>
    </xf>
    <xf numFmtId="0" fontId="58" fillId="29" borderId="95" xfId="0" applyFont="1" applyFill="1" applyBorder="1" applyAlignment="1">
      <alignment horizontal="center" wrapText="1"/>
    </xf>
    <xf numFmtId="0" fontId="58" fillId="29" borderId="96" xfId="0" applyFont="1" applyFill="1" applyBorder="1" applyAlignment="1">
      <alignment horizontal="center" wrapText="1"/>
    </xf>
    <xf numFmtId="0" fontId="58" fillId="29" borderId="66" xfId="0" applyFont="1" applyFill="1" applyBorder="1" applyAlignment="1">
      <alignment horizontal="center" wrapText="1"/>
    </xf>
    <xf numFmtId="0" fontId="58" fillId="29" borderId="97" xfId="0" applyFont="1" applyFill="1" applyBorder="1" applyAlignment="1">
      <alignment horizontal="center" wrapText="1"/>
    </xf>
    <xf numFmtId="0" fontId="58" fillId="29" borderId="67" xfId="0" applyFont="1" applyFill="1" applyBorder="1" applyAlignment="1">
      <alignment horizontal="center" wrapText="1"/>
    </xf>
    <xf numFmtId="0" fontId="56" fillId="0" borderId="94" xfId="0" applyFont="1" applyBorder="1" applyAlignment="1">
      <alignment horizontal="center" vertical="center" wrapText="1"/>
    </xf>
    <xf numFmtId="0" fontId="56" fillId="0" borderId="95" xfId="0" applyFont="1" applyBorder="1" applyAlignment="1">
      <alignment horizontal="center" vertical="center" wrapText="1"/>
    </xf>
    <xf numFmtId="0" fontId="56" fillId="0" borderId="98" xfId="0" applyFont="1" applyBorder="1" applyAlignment="1">
      <alignment horizontal="center" vertical="center" wrapText="1"/>
    </xf>
    <xf numFmtId="0" fontId="56" fillId="0" borderId="99" xfId="0" applyFont="1" applyBorder="1" applyAlignment="1">
      <alignment horizontal="center" vertical="center" wrapText="1"/>
    </xf>
    <xf numFmtId="0" fontId="56" fillId="0" borderId="100" xfId="0" applyFont="1" applyBorder="1" applyAlignment="1">
      <alignment horizontal="center" vertical="center" wrapText="1"/>
    </xf>
    <xf numFmtId="0" fontId="56" fillId="0" borderId="86" xfId="0" applyFont="1" applyBorder="1" applyAlignment="1">
      <alignment horizontal="center" vertical="center" wrapText="1"/>
    </xf>
    <xf numFmtId="178" fontId="56" fillId="30" borderId="101" xfId="64" applyNumberFormat="1" applyFont="1" applyFill="1" applyBorder="1" applyAlignment="1">
      <alignment horizontal="center" vertical="center" wrapText="1"/>
    </xf>
    <xf numFmtId="178" fontId="56" fillId="30" borderId="93" xfId="64" applyNumberFormat="1" applyFont="1" applyFill="1" applyBorder="1" applyAlignment="1">
      <alignment horizontal="center" vertical="center" wrapText="1"/>
    </xf>
    <xf numFmtId="0" fontId="58" fillId="29" borderId="102" xfId="0" applyFont="1" applyFill="1" applyBorder="1" applyAlignment="1">
      <alignment horizontal="center" wrapText="1"/>
    </xf>
    <xf numFmtId="0" fontId="58" fillId="29" borderId="103" xfId="0" applyFont="1" applyFill="1" applyBorder="1" applyAlignment="1">
      <alignment horizontal="center" wrapText="1"/>
    </xf>
    <xf numFmtId="0" fontId="7" fillId="0" borderId="3" xfId="90" applyFont="1" applyBorder="1" applyAlignment="1">
      <alignment horizontal="left" vertical="center" shrinkToFit="1"/>
    </xf>
    <xf numFmtId="0" fontId="7" fillId="32" borderId="23" xfId="90" applyFont="1" applyFill="1" applyBorder="1" applyAlignment="1">
      <alignment horizontal="left" vertical="center" shrinkToFit="1"/>
    </xf>
    <xf numFmtId="0" fontId="7" fillId="27" borderId="18" xfId="90" applyFont="1" applyFill="1" applyBorder="1" applyAlignment="1">
      <alignment horizontal="center" vertical="center" shrinkToFit="1"/>
    </xf>
    <xf numFmtId="0" fontId="7" fillId="27" borderId="19" xfId="90" applyFont="1" applyFill="1" applyBorder="1" applyAlignment="1">
      <alignment horizontal="center" vertical="center" shrinkToFit="1"/>
    </xf>
    <xf numFmtId="0" fontId="7" fillId="27" borderId="20" xfId="90" applyFont="1" applyFill="1" applyBorder="1" applyAlignment="1">
      <alignment horizontal="center" vertical="center" shrinkToFit="1"/>
    </xf>
    <xf numFmtId="0" fontId="7" fillId="0" borderId="23" xfId="90" applyFont="1" applyBorder="1" applyAlignment="1">
      <alignment horizontal="left" vertical="center" shrinkToFit="1"/>
    </xf>
    <xf numFmtId="0" fontId="7" fillId="32" borderId="3" xfId="90" applyFont="1" applyFill="1" applyBorder="1" applyAlignment="1">
      <alignment horizontal="left" vertical="center" shrinkToFit="1"/>
    </xf>
    <xf numFmtId="0" fontId="54" fillId="0" borderId="0" xfId="90" applyFont="1" applyAlignment="1">
      <alignment horizontal="center" vertical="center"/>
    </xf>
    <xf numFmtId="0" fontId="0" fillId="0" borderId="19" xfId="90" applyFont="1" applyFill="1" applyBorder="1" applyAlignment="1">
      <alignment horizontal="left" vertical="center"/>
    </xf>
    <xf numFmtId="0" fontId="12" fillId="0" borderId="19" xfId="90" applyFont="1" applyFill="1" applyBorder="1" applyAlignment="1">
      <alignment horizontal="left" vertical="center"/>
    </xf>
    <xf numFmtId="0" fontId="7" fillId="26" borderId="27" xfId="90" applyFont="1" applyFill="1" applyBorder="1" applyAlignment="1">
      <alignment horizontal="center" vertical="center" shrinkToFit="1"/>
    </xf>
    <xf numFmtId="0" fontId="7" fillId="26" borderId="2" xfId="90" applyFont="1" applyFill="1" applyBorder="1" applyAlignment="1">
      <alignment horizontal="center" vertical="center" shrinkToFit="1"/>
    </xf>
    <xf numFmtId="0" fontId="7" fillId="26" borderId="24" xfId="90" applyFont="1" applyFill="1" applyBorder="1" applyAlignment="1">
      <alignment horizontal="center" vertical="center" shrinkToFit="1"/>
    </xf>
    <xf numFmtId="0" fontId="7" fillId="26" borderId="3" xfId="90" applyFont="1" applyFill="1" applyBorder="1" applyAlignment="1">
      <alignment horizontal="center" vertical="center" wrapText="1"/>
    </xf>
    <xf numFmtId="0" fontId="7" fillId="26" borderId="3" xfId="90" applyFont="1" applyFill="1" applyBorder="1" applyAlignment="1">
      <alignment horizontal="center" vertical="center"/>
    </xf>
    <xf numFmtId="0" fontId="7" fillId="0" borderId="3" xfId="90" applyFont="1" applyFill="1" applyBorder="1" applyAlignment="1">
      <alignment horizontal="left" vertical="center" shrinkToFit="1"/>
    </xf>
    <xf numFmtId="0" fontId="7" fillId="31" borderId="3" xfId="90" applyFont="1" applyFill="1" applyBorder="1" applyAlignment="1">
      <alignment horizontal="left" vertical="center" shrinkToFit="1"/>
    </xf>
    <xf numFmtId="0" fontId="7" fillId="27" borderId="27" xfId="90" applyFont="1" applyFill="1" applyBorder="1" applyAlignment="1">
      <alignment horizontal="center" vertical="center" shrinkToFit="1"/>
    </xf>
    <xf numFmtId="0" fontId="7" fillId="27" borderId="2" xfId="90" applyFont="1" applyFill="1" applyBorder="1" applyAlignment="1">
      <alignment horizontal="center" vertical="center" shrinkToFit="1"/>
    </xf>
    <xf numFmtId="0" fontId="7" fillId="27" borderId="24" xfId="90" applyFont="1" applyFill="1" applyBorder="1" applyAlignment="1">
      <alignment horizontal="center" vertical="center" shrinkToFit="1"/>
    </xf>
    <xf numFmtId="0" fontId="7" fillId="31" borderId="23" xfId="90" applyFont="1" applyFill="1" applyBorder="1" applyAlignment="1">
      <alignment horizontal="left" vertical="center" shrinkToFit="1"/>
    </xf>
    <xf numFmtId="0" fontId="7" fillId="31" borderId="3" xfId="90" applyFont="1" applyFill="1" applyBorder="1" applyAlignment="1">
      <alignment horizontal="left" vertical="center"/>
    </xf>
    <xf numFmtId="0" fontId="7" fillId="32" borderId="3" xfId="90" applyFont="1" applyFill="1" applyBorder="1" applyAlignment="1">
      <alignment horizontal="left" vertical="center"/>
    </xf>
  </cellXfs>
  <cellStyles count="92">
    <cellStyle name="??&amp;O?&amp;H?_x0008_??_x0007__x0001__x0001_" xfId="1"/>
    <cellStyle name="??_?.????" xfId="2"/>
    <cellStyle name="20% - 강조색1" xfId="3" builtinId="30" customBuiltin="1"/>
    <cellStyle name="20% - 강조색2" xfId="4" builtinId="34" customBuiltin="1"/>
    <cellStyle name="20% - 강조색3" xfId="5" builtinId="38" customBuiltin="1"/>
    <cellStyle name="20% - 강조색4" xfId="6" builtinId="42" customBuiltin="1"/>
    <cellStyle name="20% - 강조색5" xfId="7" builtinId="46" customBuiltin="1"/>
    <cellStyle name="20% - 강조색6" xfId="8" builtinId="50" customBuiltin="1"/>
    <cellStyle name="40% - 강조색1" xfId="9" builtinId="31" customBuiltin="1"/>
    <cellStyle name="40% - 강조색2" xfId="10" builtinId="35" customBuiltin="1"/>
    <cellStyle name="40% - 강조색3" xfId="11" builtinId="39" customBuiltin="1"/>
    <cellStyle name="40% - 강조색4" xfId="12" builtinId="43" customBuiltin="1"/>
    <cellStyle name="40% - 강조색5" xfId="13" builtinId="47" customBuiltin="1"/>
    <cellStyle name="40% - 강조색6" xfId="14" builtinId="51" customBuiltin="1"/>
    <cellStyle name="60% - 강조색1" xfId="15" builtinId="32" customBuiltin="1"/>
    <cellStyle name="60% - 강조색2" xfId="16" builtinId="36" customBuiltin="1"/>
    <cellStyle name="60% - 강조색3" xfId="17" builtinId="40" customBuiltin="1"/>
    <cellStyle name="60% - 강조색4" xfId="18" builtinId="44" customBuiltin="1"/>
    <cellStyle name="60% - 강조색5" xfId="19" builtinId="48" customBuiltin="1"/>
    <cellStyle name="60% - 강조색6" xfId="20" builtinId="52" customBuiltin="1"/>
    <cellStyle name="Calc Currency (0)" xfId="21"/>
    <cellStyle name="Comma [0]_ SG&amp;A Bridge " xfId="22"/>
    <cellStyle name="Comma_ SG&amp;A Bridge " xfId="23"/>
    <cellStyle name="Copied" xfId="24"/>
    <cellStyle name="Currency [0]_ SG&amp;A Bridge " xfId="25"/>
    <cellStyle name="Currency_ SG&amp;A Bridge " xfId="26"/>
    <cellStyle name="Currency1" xfId="27"/>
    <cellStyle name="Entered" xfId="28"/>
    <cellStyle name="Grey" xfId="29"/>
    <cellStyle name="Header1" xfId="30"/>
    <cellStyle name="Header2" xfId="31"/>
    <cellStyle name="Input [yellow]" xfId="32"/>
    <cellStyle name="Normal - Style1" xfId="33"/>
    <cellStyle name="Normal_ SG&amp;A Bridge " xfId="34"/>
    <cellStyle name="Percent [2]" xfId="35"/>
    <cellStyle name="RevList" xfId="36"/>
    <cellStyle name="Subtotal" xfId="37"/>
    <cellStyle name="강조색1" xfId="38" builtinId="29" customBuiltin="1"/>
    <cellStyle name="강조색2" xfId="39" builtinId="33" customBuiltin="1"/>
    <cellStyle name="강조색3" xfId="40" builtinId="37" customBuiltin="1"/>
    <cellStyle name="강조색4" xfId="41" builtinId="41" customBuiltin="1"/>
    <cellStyle name="강조색5" xfId="42" builtinId="45" customBuiltin="1"/>
    <cellStyle name="강조색6" xfId="43" builtinId="49" customBuiltin="1"/>
    <cellStyle name="경고문" xfId="44" builtinId="11" customBuiltin="1"/>
    <cellStyle name="계산" xfId="45" builtinId="22" customBuiltin="1"/>
    <cellStyle name="고정소숫점" xfId="46"/>
    <cellStyle name="고정출력1" xfId="47"/>
    <cellStyle name="고정출력2" xfId="48"/>
    <cellStyle name="나쁨" xfId="49" builtinId="27" customBuiltin="1"/>
    <cellStyle name="날짜" xfId="50"/>
    <cellStyle name="달러" xfId="51"/>
    <cellStyle name="뒤에 오는 하이퍼링크_dimon" xfId="52"/>
    <cellStyle name="똿뗦먛귟 [0.00]_laroux" xfId="53"/>
    <cellStyle name="똿뗦먛귟_laroux" xfId="54"/>
    <cellStyle name="메모" xfId="55" builtinId="10" customBuiltin="1"/>
    <cellStyle name="믅됞 [0.00]_laroux" xfId="56"/>
    <cellStyle name="믅됞_laroux" xfId="57"/>
    <cellStyle name="백분율 4" xfId="58"/>
    <cellStyle name="보통" xfId="59" builtinId="28" customBuiltin="1"/>
    <cellStyle name="뷭?_빟랹둴봃섟 " xfId="60"/>
    <cellStyle name="설명 텍스트" xfId="61" builtinId="53" customBuiltin="1"/>
    <cellStyle name="셀 확인" xfId="62" builtinId="23" customBuiltin="1"/>
    <cellStyle name="숫자(R)" xfId="63"/>
    <cellStyle name="쉼표 [0]" xfId="64" builtinId="6"/>
    <cellStyle name="쉼표 [0] 2" xfId="65"/>
    <cellStyle name="쉼표 [0] 3" xfId="66"/>
    <cellStyle name="쉼표 [0] 4" xfId="67"/>
    <cellStyle name="연결된 셀" xfId="68" builtinId="24" customBuiltin="1"/>
    <cellStyle name="요약" xfId="69" builtinId="25" customBuiltin="1"/>
    <cellStyle name="입력" xfId="70" builtinId="20" customBuiltin="1"/>
    <cellStyle name="자리수" xfId="71"/>
    <cellStyle name="자리수0" xfId="72"/>
    <cellStyle name="제목" xfId="73" builtinId="15" customBuiltin="1"/>
    <cellStyle name="제목 1" xfId="74" builtinId="16" customBuiltin="1"/>
    <cellStyle name="제목 2" xfId="75" builtinId="17" customBuiltin="1"/>
    <cellStyle name="제목 3" xfId="76" builtinId="18" customBuiltin="1"/>
    <cellStyle name="제목 4" xfId="77" builtinId="19" customBuiltin="1"/>
    <cellStyle name="제목1" xfId="78"/>
    <cellStyle name="제목2" xfId="79"/>
    <cellStyle name="좋음" xfId="80" builtinId="26" customBuiltin="1"/>
    <cellStyle name="출력" xfId="81" builtinId="21" customBuiltin="1"/>
    <cellStyle name="콤마 [0]_(type)총괄" xfId="82"/>
    <cellStyle name="콤마 [0]_2001법예" xfId="83"/>
    <cellStyle name="콤마_(type)총괄" xfId="84"/>
    <cellStyle name="표준" xfId="0" builtinId="0"/>
    <cellStyle name="표준 2" xfId="85"/>
    <cellStyle name="표준 2 2 2" xfId="86"/>
    <cellStyle name="표준 2 3" xfId="87"/>
    <cellStyle name="표준 3" xfId="88"/>
    <cellStyle name="표준 4" xfId="89"/>
    <cellStyle name="표준 5" xfId="91"/>
    <cellStyle name="표준_12법인예산(임시자료)" xfId="90"/>
  </cellStyles>
  <dxfs count="0"/>
  <tableStyles count="0" defaultTableStyle="TableStyleMedium9" defaultPivotStyle="PivotStyleLight16"/>
  <colors>
    <mruColors>
      <color rgb="FF01089B"/>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dministrator\&#48148;&#53461;%20&#54868;&#47732;\&#44608;&#45224;&#44397;\&#44033;&#51333;&#44048;&#49324;\&#44368;&#50977;&#48512;&#44048;&#49324;(2008.6)\&#44368;&#50977;&#48512;&#44048;&#49324;\Documents%20and%20Settings\kk_016\&#48148;&#53461;%20&#54868;&#47732;\kk016&#44277;&#50976;\&#54617;&#44368;&#49324;&#54637;\&#44368;&#48264;&#51312;&#549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OREA\&#48148;&#53461;%20&#54868;&#47732;\&#51008;&#50689;work\&#51221;&#49328;\2007&#48372;&#51312;&#44552;&#51221;&#49328;&#49436;&#49885;(3&#5226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dministrator\&#48148;&#53461;%20&#54868;&#47732;\&#44608;&#45224;&#44397;\&#44033;&#51333;&#44048;&#49324;\&#44368;&#50977;&#48512;&#44048;&#49324;(2008.6)\&#44368;&#50977;&#48512;&#44048;&#49324;\2007&#48372;&#51312;&#44552;&#51221;&#49328;&#49436;&#49885;(&#44256;&#53945;&#49688;)-&#49688;&#51221;&#485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TG\&#48148;&#53461;%20&#54868;&#47732;\2007&#48372;&#51312;&#44552;&#51221;&#49328;&#49436;&#49885;(&#44256;&#53945;&#49688;)-&#49688;&#51221;&#485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kk_016\&#48148;&#53461;%20&#54868;&#47732;\&#54617;&#44368;&#49324;&#54637;\&#48177;&#50629;\&#54617;&#44368;\&#54617;.&#48277;&#47749;&#4714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016\2007&#45380;&#46020;&#48516;&#51221;&#49328;\Documents%20and%20Settings\kk_016\&#48148;&#53461;%20&#54868;&#47732;\&#54617;&#44368;&#49324;&#54637;\&#48177;&#50629;\&#54617;&#44368;\&#54617;.&#48277;&#47749;&#4714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kk_016\&#48148;&#53461;%20&#54868;&#47732;\2004&#51221;&#49328;&#52509;&#442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학교명렬 (2)"/>
      <sheetName val="학교명렬"/>
      <sheetName val="학교명렬(2006수정)"/>
      <sheetName val="학교별"/>
    </sheetNames>
    <sheetDataSet>
      <sheetData sheetId="0" refreshError="1"/>
      <sheetData sheetId="1">
        <row r="2">
          <cell r="A2" t="str">
            <v>01</v>
          </cell>
          <cell r="B2" t="str">
            <v>포항중앙고</v>
          </cell>
        </row>
        <row r="3">
          <cell r="A3" t="str">
            <v>02</v>
          </cell>
          <cell r="B3" t="str">
            <v>세명고</v>
          </cell>
        </row>
        <row r="4">
          <cell r="A4" t="str">
            <v>03</v>
          </cell>
          <cell r="B4" t="str">
            <v>동지고</v>
          </cell>
        </row>
        <row r="5">
          <cell r="A5" t="str">
            <v>04</v>
          </cell>
          <cell r="B5" t="str">
            <v>대동고</v>
          </cell>
        </row>
        <row r="6">
          <cell r="A6" t="str">
            <v>05</v>
          </cell>
          <cell r="B6" t="str">
            <v>죽장고</v>
          </cell>
        </row>
        <row r="7">
          <cell r="A7" t="str">
            <v>06</v>
          </cell>
          <cell r="B7" t="str">
            <v>오천고</v>
          </cell>
        </row>
        <row r="8">
          <cell r="A8" t="str">
            <v>07</v>
          </cell>
          <cell r="B8" t="str">
            <v>영일고</v>
          </cell>
        </row>
        <row r="9">
          <cell r="A9" t="str">
            <v>08</v>
          </cell>
          <cell r="B9" t="str">
            <v>포항영신고</v>
          </cell>
        </row>
        <row r="10">
          <cell r="A10" t="str">
            <v>09</v>
          </cell>
          <cell r="B10" t="str">
            <v>포항예술고</v>
          </cell>
        </row>
        <row r="11">
          <cell r="A11" t="str">
            <v>10</v>
          </cell>
          <cell r="B11" t="str">
            <v>경주고</v>
          </cell>
        </row>
        <row r="12">
          <cell r="A12" t="str">
            <v>11</v>
          </cell>
          <cell r="B12" t="str">
            <v>문화고</v>
          </cell>
        </row>
        <row r="13">
          <cell r="A13" t="str">
            <v>12</v>
          </cell>
          <cell r="B13" t="str">
            <v>신라고</v>
          </cell>
        </row>
        <row r="14">
          <cell r="A14" t="str">
            <v>13</v>
          </cell>
          <cell r="B14" t="str">
            <v>삼성고</v>
          </cell>
        </row>
        <row r="15">
          <cell r="A15" t="str">
            <v>14</v>
          </cell>
          <cell r="B15" t="str">
            <v>무산고</v>
          </cell>
        </row>
        <row r="16">
          <cell r="A16" t="str">
            <v>15</v>
          </cell>
          <cell r="B16" t="str">
            <v>화랑고</v>
          </cell>
        </row>
        <row r="17">
          <cell r="A17" t="str">
            <v>16</v>
          </cell>
          <cell r="B17" t="str">
            <v>김천고</v>
          </cell>
        </row>
        <row r="18">
          <cell r="A18">
            <v>17</v>
          </cell>
          <cell r="B18" t="str">
            <v>김천예술고</v>
          </cell>
        </row>
        <row r="19">
          <cell r="A19">
            <v>18</v>
          </cell>
          <cell r="B19" t="str">
            <v>경안고</v>
          </cell>
        </row>
        <row r="20">
          <cell r="A20">
            <v>19</v>
          </cell>
          <cell r="B20" t="str">
            <v>경일고</v>
          </cell>
        </row>
        <row r="21">
          <cell r="A21">
            <v>20</v>
          </cell>
          <cell r="B21" t="str">
            <v>영문고</v>
          </cell>
        </row>
        <row r="22">
          <cell r="A22">
            <v>21</v>
          </cell>
          <cell r="B22" t="str">
            <v>안동중앙고</v>
          </cell>
        </row>
        <row r="23">
          <cell r="A23">
            <v>22</v>
          </cell>
          <cell r="B23" t="str">
            <v>경구고</v>
          </cell>
        </row>
        <row r="24">
          <cell r="A24">
            <v>23</v>
          </cell>
          <cell r="B24" t="str">
            <v>오상고</v>
          </cell>
        </row>
        <row r="25">
          <cell r="A25">
            <v>24</v>
          </cell>
          <cell r="B25" t="str">
            <v>도개고</v>
          </cell>
        </row>
        <row r="26">
          <cell r="A26">
            <v>25</v>
          </cell>
          <cell r="B26" t="str">
            <v>현일고</v>
          </cell>
        </row>
        <row r="27">
          <cell r="A27">
            <v>26</v>
          </cell>
          <cell r="B27" t="str">
            <v>영광고</v>
          </cell>
        </row>
        <row r="28">
          <cell r="A28">
            <v>27</v>
          </cell>
          <cell r="B28" t="str">
            <v>영주고</v>
          </cell>
        </row>
        <row r="29">
          <cell r="A29">
            <v>28</v>
          </cell>
          <cell r="B29" t="str">
            <v>대영고</v>
          </cell>
        </row>
        <row r="30">
          <cell r="A30">
            <v>29</v>
          </cell>
          <cell r="B30" t="str">
            <v>영동고</v>
          </cell>
        </row>
        <row r="31">
          <cell r="A31">
            <v>30</v>
          </cell>
          <cell r="B31" t="str">
            <v>상주고</v>
          </cell>
        </row>
        <row r="32">
          <cell r="A32">
            <v>31</v>
          </cell>
          <cell r="B32" t="str">
            <v>함창고</v>
          </cell>
        </row>
        <row r="33">
          <cell r="A33">
            <v>32</v>
          </cell>
          <cell r="B33" t="str">
            <v>용운고</v>
          </cell>
        </row>
        <row r="34">
          <cell r="A34">
            <v>33</v>
          </cell>
          <cell r="B34" t="str">
            <v>문창고</v>
          </cell>
        </row>
        <row r="35">
          <cell r="A35">
            <v>34</v>
          </cell>
          <cell r="B35" t="str">
            <v>청암고</v>
          </cell>
        </row>
        <row r="36">
          <cell r="A36">
            <v>35</v>
          </cell>
          <cell r="B36" t="str">
            <v>영남삼육고</v>
          </cell>
        </row>
        <row r="37">
          <cell r="A37">
            <v>36</v>
          </cell>
          <cell r="B37" t="str">
            <v>문명고</v>
          </cell>
        </row>
        <row r="38">
          <cell r="A38">
            <v>37</v>
          </cell>
          <cell r="B38" t="str">
            <v>진량고</v>
          </cell>
        </row>
        <row r="39">
          <cell r="A39">
            <v>38</v>
          </cell>
          <cell r="B39" t="str">
            <v>무학고</v>
          </cell>
        </row>
        <row r="40">
          <cell r="A40">
            <v>39</v>
          </cell>
          <cell r="B40" t="str">
            <v>의성고</v>
          </cell>
        </row>
        <row r="41">
          <cell r="A41">
            <v>40</v>
          </cell>
          <cell r="B41" t="str">
            <v>모계고</v>
          </cell>
        </row>
        <row r="42">
          <cell r="A42">
            <v>41</v>
          </cell>
          <cell r="B42" t="str">
            <v>이서고</v>
          </cell>
        </row>
        <row r="43">
          <cell r="A43">
            <v>42</v>
          </cell>
          <cell r="B43" t="str">
            <v>대가야고</v>
          </cell>
        </row>
        <row r="44">
          <cell r="A44">
            <v>43</v>
          </cell>
          <cell r="B44" t="str">
            <v>순심고</v>
          </cell>
        </row>
        <row r="45">
          <cell r="A45">
            <v>44</v>
          </cell>
          <cell r="B45" t="str">
            <v>대창고</v>
          </cell>
        </row>
        <row r="46">
          <cell r="A46">
            <v>45</v>
          </cell>
          <cell r="B46" t="str">
            <v>포항중앙여고</v>
          </cell>
        </row>
        <row r="47">
          <cell r="A47">
            <v>46</v>
          </cell>
          <cell r="B47" t="str">
            <v>유성여고</v>
          </cell>
        </row>
        <row r="48">
          <cell r="A48">
            <v>47</v>
          </cell>
        </row>
        <row r="49">
          <cell r="A49">
            <v>48</v>
          </cell>
          <cell r="B49" t="str">
            <v>근화여고</v>
          </cell>
        </row>
        <row r="50">
          <cell r="A50">
            <v>49</v>
          </cell>
          <cell r="B50" t="str">
            <v>안강여고</v>
          </cell>
        </row>
      </sheetData>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 val="2007보조금정산서식(3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7">
          <cell r="K7" t="str">
            <v>혁신복지과</v>
          </cell>
        </row>
        <row r="8">
          <cell r="K8" t="str">
            <v>학교운영지원과</v>
          </cell>
        </row>
        <row r="9">
          <cell r="K9" t="str">
            <v>평생교육체육과</v>
          </cell>
        </row>
        <row r="10">
          <cell r="K10" t="str">
            <v>총무과</v>
          </cell>
        </row>
        <row r="11">
          <cell r="K11" t="str">
            <v>초등교육과</v>
          </cell>
        </row>
        <row r="12">
          <cell r="K12" t="str">
            <v>중등교육과</v>
          </cell>
        </row>
        <row r="13">
          <cell r="K13" t="str">
            <v>재무관리과</v>
          </cell>
        </row>
        <row r="14">
          <cell r="K14" t="str">
            <v>기획예산과</v>
          </cell>
        </row>
        <row r="15">
          <cell r="K15" t="str">
            <v>교육정보화과</v>
          </cell>
        </row>
        <row r="16">
          <cell r="K16" t="str">
            <v>교육시설과</v>
          </cell>
        </row>
        <row r="17">
          <cell r="K17" t="str">
            <v>과학산업교육과</v>
          </cell>
        </row>
        <row r="18">
          <cell r="K18" t="str">
            <v>도청</v>
          </cell>
        </row>
        <row r="19">
          <cell r="K19" t="str">
            <v>시·군청</v>
          </cell>
        </row>
        <row r="20">
          <cell r="K20" t="str">
            <v>시·군체육회</v>
          </cell>
        </row>
        <row r="21">
          <cell r="K21" t="str">
            <v>기타</v>
          </cell>
        </row>
      </sheetData>
      <sheetData sheetId="14" refreshError="1"/>
      <sheetData sheetId="15" refreshError="1"/>
      <sheetData sheetId="16" refreshError="1"/>
      <sheetData sheetId="17" refreshError="1"/>
      <sheetData sheetId="18" refreshError="1"/>
      <sheetData sheetId="19"/>
      <sheetData sheetId="20"/>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체육 등 특기신장이나 장학상 필요한 자</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장부총괄(세입)"/>
      <sheetName val="장부총괄(세출)"/>
      <sheetName val="1.정산서(총괄)"/>
      <sheetName val="1-1.정산서(세부내역)(수정)"/>
      <sheetName val="2-1"/>
      <sheetName val="2-2 (수정)"/>
      <sheetName val="2-3"/>
      <sheetName val="2-4"/>
      <sheetName val="2-5(수정)"/>
      <sheetName val="2-6"/>
      <sheetName val="2-7(수정)"/>
      <sheetName val="2-8(수정)"/>
      <sheetName val="2-9"/>
      <sheetName val="2-10"/>
      <sheetName val="3"/>
      <sheetName val="3-1"/>
      <sheetName val="3-2"/>
      <sheetName val="3-3"/>
      <sheetName val="3-4"/>
      <sheetName val="3-5"/>
      <sheetName val="3-6-1"/>
      <sheetName val="3-6-2"/>
      <sheetName val="3-7"/>
      <sheetName val="4-가"/>
      <sheetName val="4-나"/>
      <sheetName val="5"/>
      <sheetName val="5-1"/>
      <sheetName val="6"/>
      <sheetName val="6-1"/>
      <sheetName val="6-2"/>
      <sheetName val="7"/>
      <sheetName val="1"/>
      <sheetName val="2"/>
    </sheetNames>
    <sheetDataSet>
      <sheetData sheetId="0"/>
      <sheetData sheetId="1"/>
      <sheetData sheetId="2"/>
      <sheetData sheetId="3"/>
      <sheetData sheetId="4"/>
      <sheetData sheetId="5"/>
      <sheetData sheetId="6"/>
      <sheetData sheetId="7"/>
      <sheetData sheetId="8"/>
      <sheetData sheetId="9"/>
      <sheetData sheetId="10">
        <row r="6">
          <cell r="J6" t="str">
            <v>국가유공자 등 자녀</v>
          </cell>
        </row>
        <row r="7">
          <cell r="J7" t="str">
            <v>북한이탈주민 등 자녀</v>
          </cell>
        </row>
        <row r="8">
          <cell r="J8" t="str">
            <v>특수교육대상자(특수학급 포함)</v>
          </cell>
        </row>
        <row r="9">
          <cell r="J9" t="str">
            <v>의무교육대상자</v>
          </cell>
        </row>
        <row r="10">
          <cell r="J10" t="str">
            <v>국민기초생활수급자</v>
          </cell>
        </row>
        <row r="11">
          <cell r="J11" t="str">
            <v>특별장학생</v>
          </cell>
        </row>
        <row r="12">
          <cell r="J12" t="str">
            <v>체육중.고 재학생</v>
          </cell>
        </row>
        <row r="13">
          <cell r="J13" t="str">
            <v>교육부 지정 농업(수산)과 학생</v>
          </cell>
        </row>
        <row r="14">
          <cell r="J14" t="str">
            <v>저소득층자녀학비감면</v>
          </cell>
        </row>
        <row r="15">
          <cell r="J15" t="str">
            <v>전국단위, 도단위 각종대회 3위이상 입상자</v>
          </cell>
        </row>
        <row r="16">
          <cell r="J16" t="str">
            <v>체육특기자 등</v>
          </cell>
        </row>
        <row r="17">
          <cell r="J17" t="str">
            <v>경제사정 곤란자</v>
          </cell>
        </row>
        <row r="18">
          <cell r="J18" t="str">
            <v>모부자가정</v>
          </cell>
        </row>
        <row r="19">
          <cell r="J19" t="str">
            <v xml:space="preserve"> </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 val="2-7(수정)"/>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학교명렬"/>
      <sheetName val="교육청명렬"/>
      <sheetName val="Sheet1"/>
      <sheetName val="학교명렬(수합)"/>
      <sheetName val="법인명렬(수합)"/>
      <sheetName val="법인명렬"/>
      <sheetName val="법인명렬 (2)"/>
      <sheetName val="Sheet2"/>
      <sheetName val="Sheet4"/>
      <sheetName val="Sheet5"/>
      <sheetName val="Sheet6"/>
      <sheetName val="Sheet3"/>
    </sheetNames>
    <sheetDataSet>
      <sheetData sheetId="0"/>
      <sheetData sheetId="1"/>
      <sheetData sheetId="2"/>
      <sheetData sheetId="3"/>
      <sheetData sheetId="4"/>
      <sheetData sheetId="5">
        <row r="4">
          <cell r="E4" t="str">
            <v>연번</v>
          </cell>
          <cell r="F4" t="str">
            <v>법인명</v>
          </cell>
        </row>
        <row r="5">
          <cell r="B5" t="str">
            <v>01</v>
          </cell>
          <cell r="E5">
            <v>101</v>
          </cell>
          <cell r="F5" t="str">
            <v>해아학원</v>
          </cell>
        </row>
        <row r="6">
          <cell r="B6" t="str">
            <v>02</v>
          </cell>
          <cell r="E6">
            <v>102</v>
          </cell>
          <cell r="F6" t="str">
            <v>장기학원</v>
          </cell>
        </row>
        <row r="7">
          <cell r="B7" t="str">
            <v>03</v>
          </cell>
          <cell r="E7">
            <v>103</v>
          </cell>
          <cell r="F7" t="str">
            <v>흥해학원</v>
          </cell>
        </row>
        <row r="8">
          <cell r="B8" t="str">
            <v>04</v>
          </cell>
          <cell r="E8">
            <v>104</v>
          </cell>
          <cell r="F8" t="str">
            <v>석문학원</v>
          </cell>
        </row>
        <row r="9">
          <cell r="B9" t="str">
            <v>05</v>
          </cell>
          <cell r="E9">
            <v>105</v>
          </cell>
          <cell r="F9" t="str">
            <v>제일학원</v>
          </cell>
        </row>
        <row r="10">
          <cell r="B10" t="str">
            <v>06</v>
          </cell>
          <cell r="E10">
            <v>106</v>
          </cell>
          <cell r="F10" t="str">
            <v>대내학원</v>
          </cell>
        </row>
        <row r="11">
          <cell r="B11" t="str">
            <v>07</v>
          </cell>
          <cell r="E11">
            <v>107</v>
          </cell>
          <cell r="F11" t="str">
            <v>금계학원</v>
          </cell>
        </row>
        <row r="12">
          <cell r="B12" t="str">
            <v>08</v>
          </cell>
          <cell r="E12">
            <v>108</v>
          </cell>
          <cell r="F12" t="str">
            <v>점촌학원</v>
          </cell>
        </row>
        <row r="13">
          <cell r="B13" t="str">
            <v>09</v>
          </cell>
          <cell r="E13">
            <v>109</v>
          </cell>
          <cell r="F13" t="str">
            <v>소보학원</v>
          </cell>
        </row>
        <row r="14">
          <cell r="B14">
            <v>10</v>
          </cell>
          <cell r="E14">
            <v>110</v>
          </cell>
          <cell r="F14" t="str">
            <v>명덕학원</v>
          </cell>
        </row>
        <row r="15">
          <cell r="B15">
            <v>11</v>
          </cell>
          <cell r="E15">
            <v>111</v>
          </cell>
          <cell r="F15" t="str">
            <v>삼성학원</v>
          </cell>
        </row>
        <row r="16">
          <cell r="B16">
            <v>12</v>
          </cell>
          <cell r="E16">
            <v>112</v>
          </cell>
          <cell r="F16" t="str">
            <v>삼영학원</v>
          </cell>
        </row>
        <row r="17">
          <cell r="B17">
            <v>13</v>
          </cell>
          <cell r="E17">
            <v>113</v>
          </cell>
          <cell r="F17" t="str">
            <v>현동학원</v>
          </cell>
        </row>
        <row r="18">
          <cell r="B18">
            <v>14</v>
          </cell>
          <cell r="E18">
            <v>114</v>
          </cell>
          <cell r="F18" t="str">
            <v>기독농민</v>
          </cell>
        </row>
        <row r="19">
          <cell r="B19">
            <v>15</v>
          </cell>
          <cell r="E19">
            <v>115</v>
          </cell>
          <cell r="F19" t="str">
            <v>다산학원</v>
          </cell>
        </row>
        <row r="20">
          <cell r="B20">
            <v>16</v>
          </cell>
          <cell r="E20">
            <v>116</v>
          </cell>
          <cell r="F20" t="str">
            <v>청파학원</v>
          </cell>
        </row>
        <row r="21">
          <cell r="B21">
            <v>17</v>
          </cell>
          <cell r="E21">
            <v>117</v>
          </cell>
          <cell r="F21" t="str">
            <v>진풍학원</v>
          </cell>
        </row>
        <row r="22">
          <cell r="B22">
            <v>18</v>
          </cell>
          <cell r="E22">
            <v>118</v>
          </cell>
          <cell r="F22" t="str">
            <v>제동학원</v>
          </cell>
        </row>
        <row r="23">
          <cell r="B23">
            <v>19</v>
          </cell>
        </row>
        <row r="24">
          <cell r="B24">
            <v>20</v>
          </cell>
          <cell r="E24" t="str">
            <v>연번</v>
          </cell>
          <cell r="F24" t="str">
            <v>법인명</v>
          </cell>
        </row>
        <row r="25">
          <cell r="B25">
            <v>21</v>
          </cell>
          <cell r="E25">
            <v>201</v>
          </cell>
          <cell r="F25" t="str">
            <v>영가교육재단</v>
          </cell>
        </row>
        <row r="26">
          <cell r="B26">
            <v>22</v>
          </cell>
          <cell r="E26">
            <v>202</v>
          </cell>
          <cell r="F26" t="str">
            <v>영화교육재단</v>
          </cell>
        </row>
        <row r="27">
          <cell r="B27">
            <v>23</v>
          </cell>
          <cell r="E27">
            <v>203</v>
          </cell>
          <cell r="F27" t="str">
            <v>금오학숙</v>
          </cell>
        </row>
        <row r="28">
          <cell r="B28">
            <v>24</v>
          </cell>
          <cell r="E28">
            <v>204</v>
          </cell>
          <cell r="F28" t="str">
            <v>永光학원</v>
          </cell>
        </row>
        <row r="29">
          <cell r="B29">
            <v>25</v>
          </cell>
        </row>
        <row r="30">
          <cell r="B30">
            <v>26</v>
          </cell>
          <cell r="E30" t="str">
            <v>연번</v>
          </cell>
          <cell r="F30" t="str">
            <v>법인명</v>
          </cell>
        </row>
        <row r="31">
          <cell r="B31">
            <v>27</v>
          </cell>
          <cell r="E31">
            <v>301</v>
          </cell>
        </row>
        <row r="32">
          <cell r="B32">
            <v>28</v>
          </cell>
          <cell r="E32">
            <v>302</v>
          </cell>
        </row>
        <row r="33">
          <cell r="B33">
            <v>29</v>
          </cell>
          <cell r="E33">
            <v>303</v>
          </cell>
        </row>
        <row r="34">
          <cell r="B34">
            <v>30</v>
          </cell>
        </row>
        <row r="35">
          <cell r="B35">
            <v>31</v>
          </cell>
          <cell r="E35" t="str">
            <v>연번</v>
          </cell>
          <cell r="F35" t="str">
            <v>법인명</v>
          </cell>
        </row>
        <row r="36">
          <cell r="B36">
            <v>32</v>
          </cell>
          <cell r="E36">
            <v>401</v>
          </cell>
        </row>
        <row r="37">
          <cell r="B37">
            <v>33</v>
          </cell>
          <cell r="E37">
            <v>402</v>
          </cell>
        </row>
        <row r="38">
          <cell r="B38">
            <v>34</v>
          </cell>
          <cell r="E38">
            <v>403</v>
          </cell>
        </row>
        <row r="39">
          <cell r="B39">
            <v>35</v>
          </cell>
          <cell r="E39">
            <v>404</v>
          </cell>
        </row>
        <row r="40">
          <cell r="B40">
            <v>36</v>
          </cell>
          <cell r="E40">
            <v>405</v>
          </cell>
        </row>
        <row r="41">
          <cell r="B41">
            <v>37</v>
          </cell>
          <cell r="E41">
            <v>406</v>
          </cell>
        </row>
        <row r="42">
          <cell r="B42">
            <v>38</v>
          </cell>
          <cell r="E42">
            <v>407</v>
          </cell>
        </row>
        <row r="43">
          <cell r="B43">
            <v>39</v>
          </cell>
        </row>
        <row r="44">
          <cell r="B44">
            <v>40</v>
          </cell>
        </row>
        <row r="45">
          <cell r="B45">
            <v>41</v>
          </cell>
        </row>
        <row r="46">
          <cell r="B46">
            <v>42</v>
          </cell>
        </row>
        <row r="47">
          <cell r="B47">
            <v>43</v>
          </cell>
        </row>
        <row r="48">
          <cell r="B48">
            <v>44</v>
          </cell>
        </row>
        <row r="49">
          <cell r="B49">
            <v>45</v>
          </cell>
        </row>
        <row r="50">
          <cell r="B50">
            <v>46</v>
          </cell>
        </row>
        <row r="51">
          <cell r="B51">
            <v>47</v>
          </cell>
        </row>
        <row r="52">
          <cell r="B52">
            <v>48</v>
          </cell>
        </row>
        <row r="53">
          <cell r="B53">
            <v>49</v>
          </cell>
        </row>
        <row r="54">
          <cell r="B54">
            <v>50</v>
          </cell>
        </row>
        <row r="55">
          <cell r="B55">
            <v>51</v>
          </cell>
        </row>
        <row r="56">
          <cell r="B56">
            <v>52</v>
          </cell>
        </row>
        <row r="57">
          <cell r="B57">
            <v>53</v>
          </cell>
        </row>
        <row r="58">
          <cell r="B58">
            <v>54</v>
          </cell>
        </row>
        <row r="59">
          <cell r="B59">
            <v>55</v>
          </cell>
        </row>
        <row r="60">
          <cell r="B60">
            <v>56</v>
          </cell>
        </row>
        <row r="61">
          <cell r="B61">
            <v>57</v>
          </cell>
        </row>
        <row r="62">
          <cell r="B62">
            <v>58</v>
          </cell>
        </row>
        <row r="63">
          <cell r="B63">
            <v>59</v>
          </cell>
        </row>
        <row r="64">
          <cell r="B64">
            <v>60</v>
          </cell>
        </row>
        <row r="65">
          <cell r="B65">
            <v>61</v>
          </cell>
        </row>
        <row r="66">
          <cell r="B66">
            <v>62</v>
          </cell>
        </row>
        <row r="67">
          <cell r="B67">
            <v>63</v>
          </cell>
        </row>
        <row r="68">
          <cell r="B68">
            <v>64</v>
          </cell>
        </row>
        <row r="69">
          <cell r="B69">
            <v>65</v>
          </cell>
        </row>
        <row r="70">
          <cell r="B70">
            <v>66</v>
          </cell>
        </row>
        <row r="71">
          <cell r="B71">
            <v>67</v>
          </cell>
        </row>
        <row r="72">
          <cell r="B72">
            <v>68</v>
          </cell>
        </row>
        <row r="73">
          <cell r="B73">
            <v>69</v>
          </cell>
        </row>
        <row r="74">
          <cell r="B74">
            <v>70</v>
          </cell>
        </row>
        <row r="75">
          <cell r="B75">
            <v>71</v>
          </cell>
        </row>
        <row r="76">
          <cell r="B76">
            <v>72</v>
          </cell>
        </row>
      </sheetData>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학교별"/>
      <sheetName val="공통사항(세출)"/>
      <sheetName val="공통사항(세입)"/>
      <sheetName val="공통사항"/>
      <sheetName val="Sheet1"/>
      <sheetName val="국유지관계"/>
      <sheetName val="회수총괄"/>
      <sheetName val="학교별현황"/>
      <sheetName val="운영비반납"/>
      <sheetName val="연도별 정산반납금현황"/>
      <sheetName val="법인명렬"/>
    </sheetNames>
    <sheetDataSet>
      <sheetData sheetId="0">
        <row r="6">
          <cell r="A6" t="str">
            <v>01</v>
          </cell>
          <cell r="B6" t="str">
            <v>경구고</v>
          </cell>
        </row>
        <row r="7">
          <cell r="A7" t="str">
            <v>02</v>
          </cell>
          <cell r="B7" t="str">
            <v>경북인터넷고</v>
          </cell>
        </row>
        <row r="8">
          <cell r="A8" t="str">
            <v>03</v>
          </cell>
          <cell r="B8" t="str">
            <v>경산여고</v>
          </cell>
        </row>
        <row r="9">
          <cell r="A9" t="str">
            <v>04</v>
          </cell>
          <cell r="B9" t="str">
            <v>경산여전산고</v>
          </cell>
        </row>
        <row r="10">
          <cell r="A10" t="str">
            <v>05</v>
          </cell>
          <cell r="B10" t="str">
            <v>경안고</v>
          </cell>
        </row>
        <row r="11">
          <cell r="A11" t="str">
            <v>06</v>
          </cell>
          <cell r="B11" t="str">
            <v>경안여정보고</v>
          </cell>
        </row>
        <row r="12">
          <cell r="A12" t="str">
            <v>07</v>
          </cell>
          <cell r="B12" t="str">
            <v>경일고</v>
          </cell>
        </row>
        <row r="13">
          <cell r="A13" t="str">
            <v>08</v>
          </cell>
          <cell r="B13" t="str">
            <v>경주고</v>
          </cell>
        </row>
        <row r="14">
          <cell r="A14" t="str">
            <v>09</v>
          </cell>
          <cell r="B14" t="str">
            <v>경주여정보고</v>
          </cell>
        </row>
        <row r="15">
          <cell r="A15" t="str">
            <v>10</v>
          </cell>
          <cell r="B15" t="str">
            <v>경주정보고</v>
          </cell>
        </row>
        <row r="16">
          <cell r="A16" t="str">
            <v>11</v>
          </cell>
          <cell r="B16" t="str">
            <v>경주화랑고</v>
          </cell>
        </row>
        <row r="17">
          <cell r="A17" t="str">
            <v>12</v>
          </cell>
          <cell r="B17" t="str">
            <v>근화여고</v>
          </cell>
        </row>
        <row r="18">
          <cell r="A18" t="str">
            <v>13</v>
          </cell>
          <cell r="B18" t="str">
            <v>금오여고</v>
          </cell>
        </row>
        <row r="19">
          <cell r="A19" t="str">
            <v>14</v>
          </cell>
          <cell r="B19" t="str">
            <v>금호공고</v>
          </cell>
        </row>
        <row r="20">
          <cell r="A20" t="str">
            <v>15</v>
          </cell>
          <cell r="B20" t="str">
            <v>길원여고</v>
          </cell>
        </row>
        <row r="21">
          <cell r="A21" t="str">
            <v>16</v>
          </cell>
          <cell r="B21" t="str">
            <v>김천고</v>
          </cell>
        </row>
        <row r="22">
          <cell r="A22" t="str">
            <v>17</v>
          </cell>
          <cell r="B22" t="str">
            <v>김천예술고</v>
          </cell>
        </row>
        <row r="23">
          <cell r="A23" t="str">
            <v>18</v>
          </cell>
          <cell r="B23" t="str">
            <v>대가야고</v>
          </cell>
        </row>
        <row r="24">
          <cell r="A24" t="str">
            <v>19</v>
          </cell>
          <cell r="B24" t="str">
            <v>대동고</v>
          </cell>
        </row>
        <row r="25">
          <cell r="A25" t="str">
            <v>20</v>
          </cell>
          <cell r="B25" t="str">
            <v>대영고</v>
          </cell>
        </row>
        <row r="26">
          <cell r="A26" t="str">
            <v>21</v>
          </cell>
          <cell r="B26" t="str">
            <v>대창고</v>
          </cell>
        </row>
        <row r="27">
          <cell r="A27" t="str">
            <v>22</v>
          </cell>
          <cell r="B27" t="str">
            <v>도개고</v>
          </cell>
        </row>
        <row r="28">
          <cell r="A28" t="str">
            <v>23</v>
          </cell>
          <cell r="B28" t="str">
            <v>동산여전산고</v>
          </cell>
        </row>
        <row r="29">
          <cell r="A29" t="str">
            <v>24</v>
          </cell>
          <cell r="B29" t="str">
            <v>동지고</v>
          </cell>
        </row>
        <row r="30">
          <cell r="A30" t="str">
            <v>25</v>
          </cell>
          <cell r="B30" t="str">
            <v>동지여상</v>
          </cell>
        </row>
        <row r="31">
          <cell r="A31" t="str">
            <v>26</v>
          </cell>
          <cell r="B31" t="str">
            <v>명인정보고</v>
          </cell>
        </row>
        <row r="32">
          <cell r="A32" t="str">
            <v>27</v>
          </cell>
          <cell r="B32" t="str">
            <v>모계고</v>
          </cell>
        </row>
        <row r="33">
          <cell r="A33" t="str">
            <v>28</v>
          </cell>
          <cell r="B33" t="str">
            <v>무산고</v>
          </cell>
        </row>
        <row r="34">
          <cell r="A34" t="str">
            <v>29</v>
          </cell>
          <cell r="B34" t="str">
            <v>무학고</v>
          </cell>
        </row>
        <row r="35">
          <cell r="A35" t="str">
            <v>30</v>
          </cell>
          <cell r="B35" t="str">
            <v>문경여고</v>
          </cell>
        </row>
        <row r="36">
          <cell r="A36" t="str">
            <v>31</v>
          </cell>
          <cell r="B36" t="str">
            <v>문명고</v>
          </cell>
        </row>
        <row r="37">
          <cell r="A37" t="str">
            <v>32</v>
          </cell>
          <cell r="B37" t="str">
            <v>문창고</v>
          </cell>
        </row>
        <row r="38">
          <cell r="A38" t="str">
            <v>33</v>
          </cell>
          <cell r="B38" t="str">
            <v>문화고</v>
          </cell>
        </row>
        <row r="39">
          <cell r="A39" t="str">
            <v>34</v>
          </cell>
          <cell r="B39" t="str">
            <v>삼성생활예술고</v>
          </cell>
        </row>
        <row r="40">
          <cell r="A40" t="str">
            <v>35</v>
          </cell>
          <cell r="B40" t="str">
            <v>상주고</v>
          </cell>
        </row>
        <row r="41">
          <cell r="A41" t="str">
            <v>36</v>
          </cell>
          <cell r="B41" t="str">
            <v>상주공고</v>
          </cell>
        </row>
        <row r="42">
          <cell r="A42" t="str">
            <v>37</v>
          </cell>
          <cell r="B42" t="str">
            <v>상주여상</v>
          </cell>
        </row>
        <row r="43">
          <cell r="A43" t="str">
            <v>38</v>
          </cell>
          <cell r="B43" t="str">
            <v>상지여고</v>
          </cell>
        </row>
        <row r="44">
          <cell r="A44" t="str">
            <v>39</v>
          </cell>
          <cell r="B44" t="str">
            <v>선덕여고</v>
          </cell>
        </row>
        <row r="45">
          <cell r="A45" t="str">
            <v>40</v>
          </cell>
          <cell r="B45" t="str">
            <v>선영여고</v>
          </cell>
        </row>
        <row r="46">
          <cell r="A46" t="str">
            <v>41</v>
          </cell>
          <cell r="B46" t="str">
            <v>선화여고</v>
          </cell>
        </row>
        <row r="47">
          <cell r="A47" t="str">
            <v>42</v>
          </cell>
          <cell r="B47" t="str">
            <v>성의고</v>
          </cell>
        </row>
        <row r="48">
          <cell r="A48" t="str">
            <v>43</v>
          </cell>
          <cell r="B48" t="str">
            <v>성의여고</v>
          </cell>
        </row>
        <row r="49">
          <cell r="A49" t="str">
            <v>44</v>
          </cell>
          <cell r="B49" t="str">
            <v>성주여고</v>
          </cell>
        </row>
        <row r="50">
          <cell r="A50" t="str">
            <v>45</v>
          </cell>
          <cell r="B50" t="str">
            <v>성창여고</v>
          </cell>
        </row>
        <row r="51">
          <cell r="A51" t="str">
            <v>46</v>
          </cell>
          <cell r="B51" t="str">
            <v>성희여고</v>
          </cell>
        </row>
        <row r="52">
          <cell r="A52" t="str">
            <v>47</v>
          </cell>
          <cell r="B52" t="str">
            <v>세명고</v>
          </cell>
        </row>
        <row r="53">
          <cell r="A53" t="str">
            <v>48</v>
          </cell>
          <cell r="B53" t="str">
            <v>세화여고</v>
          </cell>
        </row>
        <row r="54">
          <cell r="A54" t="str">
            <v>49</v>
          </cell>
          <cell r="B54" t="str">
            <v>순심고</v>
          </cell>
        </row>
        <row r="55">
          <cell r="A55" t="str">
            <v>50</v>
          </cell>
          <cell r="B55" t="str">
            <v>순심여고</v>
          </cell>
        </row>
        <row r="56">
          <cell r="A56" t="str">
            <v>51</v>
          </cell>
          <cell r="B56" t="str">
            <v>신라고</v>
          </cell>
        </row>
      </sheetData>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enableFormatConditionsCalculation="0">
    <tabColor indexed="33"/>
  </sheetPr>
  <dimension ref="A1:G30"/>
  <sheetViews>
    <sheetView tabSelected="1" topLeftCell="A4" zoomScaleNormal="100" zoomScaleSheetLayoutView="100" workbookViewId="0">
      <selection activeCell="C4" sqref="C4"/>
    </sheetView>
  </sheetViews>
  <sheetFormatPr defaultRowHeight="22.5"/>
  <cols>
    <col min="1" max="7" width="10.75" style="19" customWidth="1"/>
    <col min="8" max="16384" width="9" style="19"/>
  </cols>
  <sheetData>
    <row r="1" spans="1:7">
      <c r="A1" s="16"/>
      <c r="B1" s="17"/>
      <c r="C1" s="17"/>
      <c r="D1" s="17"/>
      <c r="E1" s="17"/>
      <c r="F1" s="17"/>
      <c r="G1" s="18"/>
    </row>
    <row r="2" spans="1:7">
      <c r="A2" s="20"/>
      <c r="B2" s="21"/>
      <c r="C2" s="21"/>
      <c r="D2" s="21"/>
      <c r="E2" s="21"/>
      <c r="F2" s="21"/>
      <c r="G2" s="22"/>
    </row>
    <row r="3" spans="1:7">
      <c r="A3" s="20"/>
      <c r="B3" s="21"/>
      <c r="C3" s="21"/>
      <c r="D3" s="21"/>
      <c r="E3" s="21"/>
      <c r="F3" s="21"/>
      <c r="G3" s="22"/>
    </row>
    <row r="4" spans="1:7">
      <c r="A4" s="20"/>
      <c r="B4" s="21"/>
      <c r="C4" s="21"/>
      <c r="D4" s="21"/>
      <c r="E4" s="21"/>
      <c r="F4" s="21"/>
      <c r="G4" s="22"/>
    </row>
    <row r="5" spans="1:7">
      <c r="A5" s="20"/>
      <c r="B5" s="21"/>
      <c r="C5" s="21"/>
      <c r="D5" s="21"/>
      <c r="E5" s="21"/>
      <c r="F5" s="21"/>
      <c r="G5" s="22"/>
    </row>
    <row r="6" spans="1:7">
      <c r="A6" s="173" t="s">
        <v>143</v>
      </c>
      <c r="B6" s="174"/>
      <c r="C6" s="174"/>
      <c r="D6" s="174"/>
      <c r="E6" s="174"/>
      <c r="F6" s="174"/>
      <c r="G6" s="175"/>
    </row>
    <row r="7" spans="1:7">
      <c r="A7" s="23"/>
      <c r="B7" s="24"/>
      <c r="C7" s="24"/>
      <c r="D7" s="24"/>
      <c r="E7" s="24"/>
      <c r="F7" s="24"/>
      <c r="G7" s="25"/>
    </row>
    <row r="8" spans="1:7">
      <c r="A8" s="173" t="s">
        <v>182</v>
      </c>
      <c r="B8" s="174"/>
      <c r="C8" s="174"/>
      <c r="D8" s="174"/>
      <c r="E8" s="174"/>
      <c r="F8" s="174"/>
      <c r="G8" s="175"/>
    </row>
    <row r="9" spans="1:7">
      <c r="A9" s="20"/>
      <c r="B9" s="21"/>
      <c r="C9" s="21"/>
      <c r="D9" s="21"/>
      <c r="E9" s="21"/>
      <c r="F9" s="21"/>
      <c r="G9" s="22"/>
    </row>
    <row r="10" spans="1:7">
      <c r="A10" s="20"/>
      <c r="B10" s="21"/>
      <c r="C10" s="21"/>
      <c r="D10" s="21"/>
      <c r="E10" s="21"/>
      <c r="F10" s="21"/>
      <c r="G10" s="22"/>
    </row>
    <row r="11" spans="1:7">
      <c r="A11" s="20"/>
      <c r="B11" s="21"/>
      <c r="C11" s="21"/>
      <c r="D11" s="21"/>
      <c r="E11" s="21"/>
      <c r="F11" s="21"/>
      <c r="G11" s="22"/>
    </row>
    <row r="12" spans="1:7">
      <c r="A12" s="20"/>
      <c r="B12" s="21"/>
      <c r="C12" s="21"/>
      <c r="D12" s="21"/>
      <c r="E12" s="21"/>
      <c r="F12" s="21"/>
      <c r="G12" s="22"/>
    </row>
    <row r="13" spans="1:7">
      <c r="A13" s="20"/>
      <c r="B13" s="21"/>
      <c r="C13" s="21"/>
      <c r="D13" s="21"/>
      <c r="E13" s="21"/>
      <c r="F13" s="21"/>
      <c r="G13" s="22"/>
    </row>
    <row r="14" spans="1:7">
      <c r="A14" s="20"/>
      <c r="B14" s="21"/>
      <c r="C14" s="21"/>
      <c r="D14" s="21"/>
      <c r="E14" s="21"/>
      <c r="F14" s="21"/>
      <c r="G14" s="22"/>
    </row>
    <row r="15" spans="1:7">
      <c r="A15" s="20"/>
      <c r="B15" s="21"/>
      <c r="C15" s="21"/>
      <c r="D15" s="21"/>
      <c r="E15" s="21"/>
      <c r="F15" s="21"/>
      <c r="G15" s="22"/>
    </row>
    <row r="16" spans="1:7">
      <c r="A16" s="20"/>
      <c r="B16" s="21"/>
      <c r="C16" s="21"/>
      <c r="D16" s="21"/>
      <c r="E16" s="21"/>
      <c r="F16" s="21"/>
      <c r="G16" s="22"/>
    </row>
    <row r="17" spans="1:7">
      <c r="A17" s="20"/>
      <c r="B17" s="21"/>
      <c r="C17" s="21"/>
      <c r="D17" s="21"/>
      <c r="E17" s="21"/>
      <c r="F17" s="21"/>
      <c r="G17" s="22"/>
    </row>
    <row r="18" spans="1:7">
      <c r="A18" s="20"/>
      <c r="B18" s="21"/>
      <c r="C18" s="176" t="s">
        <v>183</v>
      </c>
      <c r="D18" s="176"/>
      <c r="E18" s="176"/>
      <c r="F18" s="21"/>
      <c r="G18" s="22"/>
    </row>
    <row r="19" spans="1:7">
      <c r="A19" s="20"/>
      <c r="B19" s="21"/>
      <c r="C19" s="21"/>
      <c r="D19" s="21"/>
      <c r="E19" s="21"/>
      <c r="F19" s="21"/>
      <c r="G19" s="22"/>
    </row>
    <row r="20" spans="1:7">
      <c r="A20" s="20"/>
      <c r="B20" s="21"/>
      <c r="C20" s="21"/>
      <c r="D20" s="21"/>
      <c r="E20" s="21"/>
      <c r="F20" s="21"/>
      <c r="G20" s="22"/>
    </row>
    <row r="21" spans="1:7">
      <c r="A21" s="20"/>
      <c r="B21" s="21"/>
      <c r="C21" s="21"/>
      <c r="D21" s="21"/>
      <c r="E21" s="21"/>
      <c r="F21" s="21"/>
      <c r="G21" s="22"/>
    </row>
    <row r="22" spans="1:7">
      <c r="A22" s="20"/>
      <c r="B22" s="21"/>
      <c r="C22" s="21"/>
      <c r="D22" s="21"/>
      <c r="E22" s="21"/>
      <c r="F22" s="21"/>
      <c r="G22" s="22"/>
    </row>
    <row r="23" spans="1:7">
      <c r="A23" s="20"/>
      <c r="B23" s="21"/>
      <c r="C23" s="21"/>
      <c r="D23" s="21"/>
      <c r="E23" s="21"/>
      <c r="F23" s="21"/>
      <c r="G23" s="22"/>
    </row>
    <row r="24" spans="1:7">
      <c r="A24" s="20"/>
      <c r="B24" s="21"/>
      <c r="C24" s="21"/>
      <c r="D24" s="21"/>
      <c r="E24" s="21"/>
      <c r="F24" s="21"/>
      <c r="G24" s="22"/>
    </row>
    <row r="25" spans="1:7">
      <c r="A25" s="173" t="s">
        <v>184</v>
      </c>
      <c r="B25" s="174"/>
      <c r="C25" s="174"/>
      <c r="D25" s="174"/>
      <c r="E25" s="174"/>
      <c r="F25" s="174"/>
      <c r="G25" s="175"/>
    </row>
    <row r="26" spans="1:7">
      <c r="A26" s="20"/>
      <c r="B26" s="21"/>
      <c r="C26" s="21"/>
      <c r="D26" s="21"/>
      <c r="E26" s="21"/>
      <c r="F26" s="21"/>
      <c r="G26" s="22"/>
    </row>
    <row r="27" spans="1:7">
      <c r="A27" s="20"/>
      <c r="B27" s="21"/>
      <c r="C27" s="21"/>
      <c r="D27" s="21"/>
      <c r="E27" s="21"/>
      <c r="F27" s="21"/>
      <c r="G27" s="22"/>
    </row>
    <row r="28" spans="1:7">
      <c r="A28" s="20"/>
      <c r="B28" s="21"/>
      <c r="C28" s="21"/>
      <c r="D28" s="21"/>
      <c r="E28" s="21"/>
      <c r="F28" s="21"/>
      <c r="G28" s="22"/>
    </row>
    <row r="29" spans="1:7">
      <c r="A29" s="20"/>
      <c r="B29" s="21"/>
      <c r="C29" s="21"/>
      <c r="D29" s="21"/>
      <c r="E29" s="21"/>
      <c r="F29" s="21"/>
      <c r="G29" s="22"/>
    </row>
    <row r="30" spans="1:7">
      <c r="A30" s="26"/>
      <c r="B30" s="27"/>
      <c r="C30" s="27"/>
      <c r="D30" s="27"/>
      <c r="E30" s="27"/>
      <c r="F30" s="27"/>
      <c r="G30" s="28"/>
    </row>
  </sheetData>
  <mergeCells count="4">
    <mergeCell ref="A6:G6"/>
    <mergeCell ref="A8:G8"/>
    <mergeCell ref="A25:G25"/>
    <mergeCell ref="C18:E18"/>
  </mergeCells>
  <phoneticPr fontId="10" type="noConversion"/>
  <pageMargins left="0.39370078740157483" right="0.3937007874015748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33"/>
  </sheetPr>
  <dimension ref="A1:I27"/>
  <sheetViews>
    <sheetView view="pageBreakPreview" topLeftCell="A13" zoomScaleNormal="100" zoomScaleSheetLayoutView="100" workbookViewId="0">
      <selection activeCell="B4" sqref="B4"/>
    </sheetView>
  </sheetViews>
  <sheetFormatPr defaultRowHeight="22.5"/>
  <cols>
    <col min="1" max="1" width="3.625" style="4" customWidth="1"/>
    <col min="2" max="8" width="9.5" style="4" customWidth="1"/>
    <col min="9" max="9" width="5.25" style="4" customWidth="1"/>
    <col min="10" max="16384" width="9" style="4"/>
  </cols>
  <sheetData>
    <row r="1" spans="1:9">
      <c r="A1" s="1"/>
      <c r="B1" s="2"/>
      <c r="C1" s="2"/>
      <c r="D1" s="2"/>
      <c r="E1" s="2"/>
      <c r="F1" s="2"/>
      <c r="G1" s="2"/>
      <c r="H1" s="2"/>
      <c r="I1" s="3"/>
    </row>
    <row r="2" spans="1:9">
      <c r="A2" s="5"/>
      <c r="B2" s="6"/>
      <c r="C2" s="6"/>
      <c r="D2" s="6"/>
      <c r="E2" s="6"/>
      <c r="F2" s="6"/>
      <c r="G2" s="6"/>
      <c r="H2" s="6"/>
      <c r="I2" s="7"/>
    </row>
    <row r="3" spans="1:9">
      <c r="A3" s="5"/>
      <c r="B3" s="179" t="s">
        <v>187</v>
      </c>
      <c r="C3" s="179"/>
      <c r="D3" s="179"/>
      <c r="E3" s="179"/>
      <c r="F3" s="179"/>
      <c r="G3" s="179"/>
      <c r="H3" s="179"/>
      <c r="I3" s="7"/>
    </row>
    <row r="4" spans="1:9">
      <c r="A4" s="5"/>
      <c r="B4" s="6"/>
      <c r="C4" s="6"/>
      <c r="D4" s="6"/>
      <c r="E4" s="6"/>
      <c r="F4" s="6"/>
      <c r="G4" s="6"/>
      <c r="H4" s="6"/>
      <c r="I4" s="7"/>
    </row>
    <row r="5" spans="1:9">
      <c r="A5" s="5"/>
      <c r="B5" s="6"/>
      <c r="C5" s="6"/>
      <c r="D5" s="6"/>
      <c r="E5" s="6"/>
      <c r="F5" s="6"/>
      <c r="G5" s="6"/>
      <c r="H5" s="6"/>
      <c r="I5" s="8"/>
    </row>
    <row r="6" spans="1:9" ht="54.75" customHeight="1">
      <c r="A6" s="9"/>
      <c r="B6" s="180" t="s">
        <v>185</v>
      </c>
      <c r="C6" s="180"/>
      <c r="D6" s="180"/>
      <c r="E6" s="180"/>
      <c r="F6" s="180"/>
      <c r="G6" s="180"/>
      <c r="H6" s="180"/>
      <c r="I6" s="8"/>
    </row>
    <row r="7" spans="1:9">
      <c r="A7" s="9"/>
      <c r="B7" s="178"/>
      <c r="C7" s="178"/>
      <c r="D7" s="178"/>
      <c r="E7" s="178"/>
      <c r="F7" s="178"/>
      <c r="G7" s="178"/>
      <c r="H7" s="178"/>
      <c r="I7" s="8"/>
    </row>
    <row r="8" spans="1:9" ht="32.25" customHeight="1">
      <c r="A8" s="9"/>
      <c r="B8" s="180" t="s">
        <v>186</v>
      </c>
      <c r="C8" s="180"/>
      <c r="D8" s="180"/>
      <c r="E8" s="180"/>
      <c r="F8" s="180"/>
      <c r="G8" s="180"/>
      <c r="H8" s="180"/>
      <c r="I8" s="8"/>
    </row>
    <row r="9" spans="1:9">
      <c r="A9" s="9"/>
      <c r="B9" s="10"/>
      <c r="C9" s="10"/>
      <c r="D9" s="10"/>
      <c r="E9" s="10"/>
      <c r="F9" s="10"/>
      <c r="G9" s="10"/>
      <c r="H9" s="10"/>
      <c r="I9" s="8"/>
    </row>
    <row r="10" spans="1:9" ht="33" customHeight="1">
      <c r="A10" s="9"/>
      <c r="B10" s="180" t="s">
        <v>144</v>
      </c>
      <c r="C10" s="180"/>
      <c r="D10" s="180"/>
      <c r="E10" s="180"/>
      <c r="F10" s="180"/>
      <c r="G10" s="180"/>
      <c r="H10" s="180"/>
      <c r="I10" s="8"/>
    </row>
    <row r="11" spans="1:9">
      <c r="A11" s="9"/>
      <c r="B11" s="10"/>
      <c r="C11" s="10"/>
      <c r="D11" s="10"/>
      <c r="E11" s="10"/>
      <c r="F11" s="10"/>
      <c r="G11" s="10"/>
      <c r="H11" s="10"/>
      <c r="I11" s="8"/>
    </row>
    <row r="12" spans="1:9">
      <c r="A12" s="9"/>
      <c r="B12" s="180" t="s">
        <v>145</v>
      </c>
      <c r="C12" s="180"/>
      <c r="D12" s="180"/>
      <c r="E12" s="180"/>
      <c r="F12" s="180"/>
      <c r="G12" s="180"/>
      <c r="H12" s="180"/>
      <c r="I12" s="8"/>
    </row>
    <row r="13" spans="1:9">
      <c r="A13" s="9"/>
      <c r="B13" s="10"/>
      <c r="C13" s="10"/>
      <c r="D13" s="10"/>
      <c r="E13" s="10"/>
      <c r="F13" s="10"/>
      <c r="G13" s="10"/>
      <c r="H13" s="10"/>
      <c r="I13" s="8"/>
    </row>
    <row r="14" spans="1:9" ht="141" customHeight="1">
      <c r="A14" s="9"/>
      <c r="B14" s="180" t="s">
        <v>14</v>
      </c>
      <c r="C14" s="180"/>
      <c r="D14" s="180"/>
      <c r="E14" s="180"/>
      <c r="F14" s="180"/>
      <c r="G14" s="180"/>
      <c r="H14" s="180"/>
      <c r="I14" s="8"/>
    </row>
    <row r="15" spans="1:9">
      <c r="A15" s="9"/>
      <c r="B15" s="10"/>
      <c r="C15" s="10"/>
      <c r="D15" s="10"/>
      <c r="E15" s="10"/>
      <c r="F15" s="10"/>
      <c r="G15" s="10"/>
      <c r="H15" s="10"/>
      <c r="I15" s="8"/>
    </row>
    <row r="16" spans="1:9" ht="86.25" customHeight="1">
      <c r="A16" s="9"/>
      <c r="B16" s="180" t="s">
        <v>5</v>
      </c>
      <c r="C16" s="180"/>
      <c r="D16" s="180"/>
      <c r="E16" s="180"/>
      <c r="F16" s="180"/>
      <c r="G16" s="180"/>
      <c r="H16" s="180"/>
      <c r="I16" s="8"/>
    </row>
    <row r="17" spans="1:9">
      <c r="A17" s="9"/>
      <c r="B17" s="11"/>
      <c r="C17" s="11"/>
      <c r="D17" s="11"/>
      <c r="E17" s="11"/>
      <c r="F17" s="11"/>
      <c r="G17" s="11"/>
      <c r="H17" s="11"/>
      <c r="I17" s="8"/>
    </row>
    <row r="18" spans="1:9">
      <c r="A18" s="12"/>
      <c r="B18" s="13"/>
      <c r="C18" s="13"/>
      <c r="D18" s="13"/>
      <c r="E18" s="13"/>
      <c r="F18" s="13"/>
      <c r="G18" s="13"/>
      <c r="H18" s="13"/>
      <c r="I18" s="14"/>
    </row>
    <row r="19" spans="1:9" ht="15.75" customHeight="1">
      <c r="A19" s="177" t="s">
        <v>11</v>
      </c>
      <c r="B19" s="177"/>
      <c r="C19" s="177"/>
      <c r="D19" s="177"/>
      <c r="E19" s="177"/>
      <c r="F19" s="177"/>
      <c r="G19" s="177"/>
      <c r="H19" s="177"/>
      <c r="I19" s="177"/>
    </row>
    <row r="20" spans="1:9">
      <c r="A20" s="15"/>
      <c r="B20" s="15"/>
      <c r="C20" s="15"/>
      <c r="D20" s="15"/>
      <c r="E20" s="15"/>
      <c r="F20" s="15"/>
      <c r="G20" s="15"/>
      <c r="H20" s="15"/>
      <c r="I20" s="15"/>
    </row>
    <row r="21" spans="1:9">
      <c r="A21" s="15"/>
      <c r="B21" s="15"/>
      <c r="C21" s="15"/>
      <c r="D21" s="15"/>
      <c r="E21" s="15"/>
      <c r="F21" s="15"/>
      <c r="G21" s="15"/>
      <c r="H21" s="15"/>
      <c r="I21" s="15"/>
    </row>
    <row r="22" spans="1:9">
      <c r="A22" s="15"/>
      <c r="B22" s="15"/>
      <c r="C22" s="15"/>
      <c r="D22" s="15"/>
      <c r="E22" s="15"/>
      <c r="F22" s="15"/>
      <c r="G22" s="15"/>
      <c r="H22" s="15"/>
      <c r="I22" s="15"/>
    </row>
    <row r="23" spans="1:9">
      <c r="A23" s="15"/>
      <c r="B23" s="15"/>
      <c r="C23" s="15"/>
      <c r="D23" s="15"/>
      <c r="E23" s="15"/>
      <c r="F23" s="15"/>
      <c r="G23" s="15"/>
      <c r="H23" s="15"/>
      <c r="I23" s="15"/>
    </row>
    <row r="24" spans="1:9">
      <c r="A24" s="15"/>
      <c r="B24" s="15"/>
      <c r="C24" s="15"/>
      <c r="D24" s="15"/>
      <c r="E24" s="15"/>
      <c r="F24" s="15"/>
      <c r="G24" s="15"/>
      <c r="H24" s="15"/>
      <c r="I24" s="15"/>
    </row>
    <row r="25" spans="1:9">
      <c r="A25" s="15"/>
      <c r="B25" s="15"/>
      <c r="C25" s="15"/>
      <c r="D25" s="15"/>
      <c r="E25" s="15"/>
      <c r="F25" s="15"/>
      <c r="G25" s="15"/>
      <c r="H25" s="15"/>
      <c r="I25" s="15"/>
    </row>
    <row r="26" spans="1:9">
      <c r="A26" s="15"/>
      <c r="B26" s="15"/>
      <c r="C26" s="15"/>
      <c r="D26" s="15"/>
      <c r="E26" s="15"/>
      <c r="F26" s="15"/>
      <c r="G26" s="15"/>
      <c r="H26" s="15"/>
      <c r="I26" s="15"/>
    </row>
    <row r="27" spans="1:9">
      <c r="A27" s="15"/>
      <c r="B27" s="15"/>
      <c r="C27" s="15"/>
      <c r="D27" s="15"/>
      <c r="E27" s="15"/>
      <c r="F27" s="15"/>
      <c r="G27" s="15"/>
      <c r="H27" s="15"/>
      <c r="I27" s="15"/>
    </row>
  </sheetData>
  <mergeCells count="9">
    <mergeCell ref="A19:I19"/>
    <mergeCell ref="B7:H7"/>
    <mergeCell ref="B3:H3"/>
    <mergeCell ref="B6:H6"/>
    <mergeCell ref="B8:H8"/>
    <mergeCell ref="B10:H10"/>
    <mergeCell ref="B12:H12"/>
    <mergeCell ref="B14:H14"/>
    <mergeCell ref="B16:H16"/>
  </mergeCells>
  <phoneticPr fontId="10" type="noConversion"/>
  <pageMargins left="0.39370078740157483" right="0.39370078740157483" top="0.72" bottom="0.57999999999999996" header="0.36"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B2:V28"/>
  <sheetViews>
    <sheetView view="pageBreakPreview" zoomScaleNormal="100" zoomScaleSheetLayoutView="100" workbookViewId="0">
      <pane xSplit="3" ySplit="8" topLeftCell="D9" activePane="bottomRight" state="frozen"/>
      <selection pane="topRight" activeCell="D1" sqref="D1"/>
      <selection pane="bottomLeft" activeCell="A9" sqref="A9"/>
      <selection pane="bottomRight" activeCell="D3" sqref="D3"/>
    </sheetView>
  </sheetViews>
  <sheetFormatPr defaultRowHeight="14.25"/>
  <cols>
    <col min="1" max="1" width="1.875" customWidth="1"/>
    <col min="2" max="2" width="8" customWidth="1"/>
    <col min="3" max="6" width="13.5" customWidth="1"/>
    <col min="7" max="7" width="9.125" customWidth="1"/>
    <col min="8" max="8" width="15.375" customWidth="1"/>
    <col min="9" max="11" width="13.5" customWidth="1"/>
    <col min="12" max="12" width="2.5" customWidth="1"/>
    <col min="13" max="13" width="14.5" customWidth="1"/>
    <col min="14" max="14" width="18.375" customWidth="1"/>
    <col min="15" max="15" width="13.125" customWidth="1"/>
    <col min="16" max="16" width="13" customWidth="1"/>
    <col min="17" max="17" width="13.375" customWidth="1"/>
    <col min="18" max="18" width="11.875" customWidth="1"/>
    <col min="19" max="21" width="12" customWidth="1"/>
    <col min="22" max="22" width="13.125" customWidth="1"/>
  </cols>
  <sheetData>
    <row r="2" spans="2:22" ht="29.25" customHeight="1">
      <c r="C2" s="198" t="s">
        <v>146</v>
      </c>
      <c r="D2" s="198"/>
      <c r="E2" s="198"/>
      <c r="F2" s="198"/>
      <c r="G2" s="198"/>
      <c r="H2" s="198"/>
      <c r="I2" s="198"/>
      <c r="J2" s="198"/>
      <c r="K2" s="198"/>
    </row>
    <row r="3" spans="2:22" ht="12" customHeight="1">
      <c r="B3" s="29"/>
      <c r="C3" s="29"/>
      <c r="D3" s="29"/>
      <c r="E3" s="29"/>
      <c r="F3" s="29"/>
      <c r="G3" s="29"/>
      <c r="H3" s="29"/>
      <c r="I3" s="29"/>
      <c r="J3" s="29"/>
      <c r="K3" s="29"/>
    </row>
    <row r="4" spans="2:22" ht="23.25" customHeight="1">
      <c r="B4" s="169" t="s">
        <v>188</v>
      </c>
      <c r="C4" s="170"/>
      <c r="D4" s="171"/>
      <c r="E4" s="83"/>
      <c r="K4" s="30" t="s">
        <v>6</v>
      </c>
      <c r="M4" s="80" t="s">
        <v>48</v>
      </c>
      <c r="N4" s="80"/>
      <c r="O4" s="80"/>
    </row>
    <row r="5" spans="2:22" ht="24" customHeight="1" thickBot="1">
      <c r="B5" s="222" t="s">
        <v>15</v>
      </c>
      <c r="C5" s="205"/>
      <c r="D5" s="205"/>
      <c r="E5" s="205"/>
      <c r="F5" s="223"/>
      <c r="G5" s="204" t="s">
        <v>16</v>
      </c>
      <c r="H5" s="205"/>
      <c r="I5" s="205"/>
      <c r="J5" s="205"/>
      <c r="K5" s="206"/>
      <c r="P5" s="80"/>
      <c r="V5" s="46" t="s">
        <v>12</v>
      </c>
    </row>
    <row r="6" spans="2:22" ht="21" customHeight="1" thickTop="1">
      <c r="B6" s="234" t="s">
        <v>17</v>
      </c>
      <c r="C6" s="235"/>
      <c r="D6" s="31" t="s">
        <v>18</v>
      </c>
      <c r="E6" s="31" t="s">
        <v>3</v>
      </c>
      <c r="F6" s="32" t="s">
        <v>21</v>
      </c>
      <c r="G6" s="248" t="s">
        <v>166</v>
      </c>
      <c r="H6" s="235"/>
      <c r="I6" s="31" t="s">
        <v>18</v>
      </c>
      <c r="J6" s="31" t="s">
        <v>3</v>
      </c>
      <c r="K6" s="33" t="s">
        <v>21</v>
      </c>
      <c r="M6" s="42" t="s">
        <v>13</v>
      </c>
      <c r="N6" s="43" t="s">
        <v>44</v>
      </c>
      <c r="O6" s="185" t="s">
        <v>167</v>
      </c>
      <c r="P6" s="186"/>
      <c r="Q6" s="186"/>
      <c r="R6" s="186"/>
      <c r="S6" s="186"/>
      <c r="T6" s="186"/>
      <c r="U6" s="186"/>
      <c r="V6" s="187"/>
    </row>
    <row r="7" spans="2:22" ht="20.25" customHeight="1">
      <c r="B7" s="236"/>
      <c r="C7" s="237"/>
      <c r="D7" s="34" t="s">
        <v>19</v>
      </c>
      <c r="E7" s="34" t="s">
        <v>18</v>
      </c>
      <c r="F7" s="35" t="s">
        <v>22</v>
      </c>
      <c r="G7" s="249"/>
      <c r="H7" s="237"/>
      <c r="I7" s="34" t="s">
        <v>19</v>
      </c>
      <c r="J7" s="34" t="s">
        <v>18</v>
      </c>
      <c r="K7" s="36" t="s">
        <v>22</v>
      </c>
      <c r="M7" s="188" t="s">
        <v>46</v>
      </c>
      <c r="N7" s="190" t="s">
        <v>168</v>
      </c>
      <c r="O7" s="194" t="s">
        <v>45</v>
      </c>
      <c r="P7" s="196" t="s">
        <v>154</v>
      </c>
      <c r="Q7" s="181" t="s">
        <v>155</v>
      </c>
      <c r="R7" s="181" t="s">
        <v>156</v>
      </c>
      <c r="S7" s="181" t="s">
        <v>157</v>
      </c>
      <c r="T7" s="181" t="s">
        <v>158</v>
      </c>
      <c r="U7" s="181" t="s">
        <v>147</v>
      </c>
      <c r="V7" s="192" t="s">
        <v>4</v>
      </c>
    </row>
    <row r="8" spans="2:22" ht="19.5" customHeight="1" thickBot="1">
      <c r="B8" s="238"/>
      <c r="C8" s="239"/>
      <c r="D8" s="37"/>
      <c r="E8" s="38" t="s">
        <v>20</v>
      </c>
      <c r="F8" s="39"/>
      <c r="G8" s="82"/>
      <c r="H8" s="81"/>
      <c r="I8" s="37"/>
      <c r="J8" s="38" t="s">
        <v>20</v>
      </c>
      <c r="K8" s="40"/>
      <c r="M8" s="189"/>
      <c r="N8" s="191"/>
      <c r="O8" s="195"/>
      <c r="P8" s="197"/>
      <c r="Q8" s="182"/>
      <c r="R8" s="182"/>
      <c r="S8" s="182"/>
      <c r="T8" s="182"/>
      <c r="U8" s="182"/>
      <c r="V8" s="193"/>
    </row>
    <row r="9" spans="2:22" ht="30" customHeight="1" thickTop="1">
      <c r="B9" s="244" t="s">
        <v>23</v>
      </c>
      <c r="C9" s="245"/>
      <c r="D9" s="85">
        <v>4690357</v>
      </c>
      <c r="E9" s="85">
        <v>4989850</v>
      </c>
      <c r="F9" s="86">
        <f t="shared" ref="F9:F14" si="0">D9-E9</f>
        <v>-299493</v>
      </c>
      <c r="G9" s="227" t="s">
        <v>24</v>
      </c>
      <c r="H9" s="228"/>
      <c r="I9" s="85">
        <v>65071</v>
      </c>
      <c r="J9" s="85">
        <v>60306</v>
      </c>
      <c r="K9" s="87">
        <f t="shared" ref="K9:K14" si="1">I9-J9</f>
        <v>4765</v>
      </c>
      <c r="M9" s="99" t="s">
        <v>189</v>
      </c>
      <c r="N9" s="44"/>
      <c r="O9" s="51">
        <v>78818</v>
      </c>
      <c r="P9" s="41">
        <f>308494-O9-Q9-R9-S9-T9-U9</f>
        <v>229676</v>
      </c>
      <c r="Q9" s="41"/>
      <c r="R9" s="41"/>
      <c r="S9" s="41"/>
      <c r="T9" s="41"/>
      <c r="U9" s="41"/>
      <c r="V9" s="44">
        <f t="shared" ref="V9:V20" si="2">SUM(O9:U9)</f>
        <v>308494</v>
      </c>
    </row>
    <row r="10" spans="2:22" ht="30" customHeight="1">
      <c r="B10" s="211" t="s">
        <v>25</v>
      </c>
      <c r="C10" s="212"/>
      <c r="D10" s="88"/>
      <c r="E10" s="88">
        <v>1235170</v>
      </c>
      <c r="F10" s="89">
        <f t="shared" si="0"/>
        <v>-1235170</v>
      </c>
      <c r="G10" s="183" t="s">
        <v>26</v>
      </c>
      <c r="H10" s="184"/>
      <c r="I10" s="88">
        <v>4425029</v>
      </c>
      <c r="J10" s="88">
        <v>4767837</v>
      </c>
      <c r="K10" s="90">
        <f t="shared" si="1"/>
        <v>-342808</v>
      </c>
      <c r="M10" s="99" t="s">
        <v>190</v>
      </c>
      <c r="N10" s="44"/>
      <c r="O10" s="51">
        <v>102111</v>
      </c>
      <c r="P10" s="41">
        <f>492527-O10-Q10-R10-S10-T10-U10</f>
        <v>390416</v>
      </c>
      <c r="Q10" s="41"/>
      <c r="R10" s="41"/>
      <c r="S10" s="41"/>
      <c r="T10" s="41"/>
      <c r="U10" s="41"/>
      <c r="V10" s="44">
        <f t="shared" si="2"/>
        <v>492527</v>
      </c>
    </row>
    <row r="11" spans="2:22" ht="30" customHeight="1">
      <c r="B11" s="211" t="s">
        <v>0</v>
      </c>
      <c r="C11" s="212"/>
      <c r="D11" s="88"/>
      <c r="E11" s="88"/>
      <c r="F11" s="89">
        <f t="shared" si="0"/>
        <v>0</v>
      </c>
      <c r="G11" s="183" t="s">
        <v>27</v>
      </c>
      <c r="H11" s="184"/>
      <c r="I11" s="88">
        <v>3937327</v>
      </c>
      <c r="J11" s="88">
        <v>3527267</v>
      </c>
      <c r="K11" s="90">
        <f t="shared" si="1"/>
        <v>410060</v>
      </c>
      <c r="M11" s="100" t="s">
        <v>191</v>
      </c>
      <c r="N11" s="44"/>
      <c r="O11" s="51">
        <v>139344</v>
      </c>
      <c r="P11" s="41">
        <f>1924971-O11-Q11-R11-S11-T11-U11</f>
        <v>1775627</v>
      </c>
      <c r="Q11" s="41"/>
      <c r="R11" s="41">
        <v>10000</v>
      </c>
      <c r="S11" s="41"/>
      <c r="T11" s="41"/>
      <c r="U11" s="41"/>
      <c r="V11" s="44">
        <f t="shared" si="2"/>
        <v>1924971</v>
      </c>
    </row>
    <row r="12" spans="2:22" ht="30" customHeight="1">
      <c r="B12" s="211" t="s">
        <v>28</v>
      </c>
      <c r="C12" s="212"/>
      <c r="D12" s="88">
        <v>175808</v>
      </c>
      <c r="E12" s="88">
        <v>367967</v>
      </c>
      <c r="F12" s="89">
        <f t="shared" si="0"/>
        <v>-192159</v>
      </c>
      <c r="G12" s="183" t="s">
        <v>29</v>
      </c>
      <c r="H12" s="184"/>
      <c r="I12" s="88">
        <v>2414175</v>
      </c>
      <c r="J12" s="88">
        <v>12203734</v>
      </c>
      <c r="K12" s="90">
        <f t="shared" si="1"/>
        <v>-9789559</v>
      </c>
      <c r="M12" s="100" t="s">
        <v>192</v>
      </c>
      <c r="N12" s="50"/>
      <c r="O12" s="51">
        <v>179180</v>
      </c>
      <c r="P12" s="41">
        <f>2216821-O12-Q12-R12-S12-T12-U12</f>
        <v>2017641</v>
      </c>
      <c r="Q12" s="41"/>
      <c r="R12" s="41">
        <v>20000</v>
      </c>
      <c r="S12" s="41"/>
      <c r="T12" s="41"/>
      <c r="U12" s="41"/>
      <c r="V12" s="44">
        <f t="shared" si="2"/>
        <v>2216821</v>
      </c>
    </row>
    <row r="13" spans="2:22" ht="30" customHeight="1">
      <c r="B13" s="211" t="s">
        <v>30</v>
      </c>
      <c r="C13" s="212"/>
      <c r="D13" s="88"/>
      <c r="E13" s="88"/>
      <c r="F13" s="89">
        <f t="shared" si="0"/>
        <v>0</v>
      </c>
      <c r="G13" s="183" t="s">
        <v>31</v>
      </c>
      <c r="H13" s="184"/>
      <c r="I13" s="88">
        <v>2976421</v>
      </c>
      <c r="J13" s="88">
        <v>1430302</v>
      </c>
      <c r="K13" s="90">
        <f t="shared" si="1"/>
        <v>1546119</v>
      </c>
      <c r="M13" s="100" t="s">
        <v>193</v>
      </c>
      <c r="N13" s="50"/>
      <c r="O13" s="51">
        <v>189533</v>
      </c>
      <c r="P13" s="41">
        <f>1214635-O13-Q13-R13-S13-T13-U13</f>
        <v>1016302</v>
      </c>
      <c r="Q13" s="41"/>
      <c r="R13" s="41">
        <v>8800</v>
      </c>
      <c r="S13" s="41"/>
      <c r="T13" s="41"/>
      <c r="U13" s="41"/>
      <c r="V13" s="44">
        <f t="shared" si="2"/>
        <v>1214635</v>
      </c>
    </row>
    <row r="14" spans="2:22" ht="30" customHeight="1">
      <c r="B14" s="229" t="s">
        <v>164</v>
      </c>
      <c r="C14" s="220" t="s">
        <v>159</v>
      </c>
      <c r="D14" s="201">
        <f>D16+D18+D20</f>
        <v>1799260</v>
      </c>
      <c r="E14" s="201">
        <f>E16+E18+E20</f>
        <v>16358275</v>
      </c>
      <c r="F14" s="201">
        <f t="shared" si="0"/>
        <v>-14559015</v>
      </c>
      <c r="G14" s="224" t="s">
        <v>165</v>
      </c>
      <c r="H14" s="91" t="s">
        <v>152</v>
      </c>
      <c r="I14" s="92">
        <f>SUM(I15:I21)</f>
        <v>26040551</v>
      </c>
      <c r="J14" s="92">
        <f>SUM(J15:J21)</f>
        <v>25843121</v>
      </c>
      <c r="K14" s="92">
        <f t="shared" si="1"/>
        <v>197430</v>
      </c>
      <c r="M14" s="100" t="s">
        <v>194</v>
      </c>
      <c r="N14" s="50"/>
      <c r="O14" s="51">
        <v>208401</v>
      </c>
      <c r="P14" s="41">
        <f>1612176-O14-Q14-R14-S14-T14-U14</f>
        <v>1403775</v>
      </c>
      <c r="Q14" s="41"/>
      <c r="R14" s="41"/>
      <c r="S14" s="41"/>
      <c r="T14" s="41"/>
      <c r="U14" s="41"/>
      <c r="V14" s="44">
        <f t="shared" si="2"/>
        <v>1612176</v>
      </c>
    </row>
    <row r="15" spans="2:22" ht="30" customHeight="1">
      <c r="B15" s="230"/>
      <c r="C15" s="221"/>
      <c r="D15" s="202"/>
      <c r="E15" s="202"/>
      <c r="F15" s="202"/>
      <c r="G15" s="225"/>
      <c r="H15" s="93" t="s">
        <v>43</v>
      </c>
      <c r="I15" s="94">
        <f>O21</f>
        <v>3528465</v>
      </c>
      <c r="J15" s="94">
        <v>3063232</v>
      </c>
      <c r="K15" s="92">
        <f t="shared" ref="K15:K21" si="3">I15-J15</f>
        <v>465233</v>
      </c>
      <c r="M15" s="100" t="s">
        <v>195</v>
      </c>
      <c r="N15" s="50"/>
      <c r="O15" s="51">
        <v>283569</v>
      </c>
      <c r="P15" s="41">
        <f>2398211-O15-Q15-R15-S15-T15-U15</f>
        <v>2108642</v>
      </c>
      <c r="Q15" s="41"/>
      <c r="R15" s="41">
        <v>6000</v>
      </c>
      <c r="S15" s="41"/>
      <c r="T15" s="41"/>
      <c r="U15" s="41"/>
      <c r="V15" s="44">
        <f t="shared" si="2"/>
        <v>2398211</v>
      </c>
    </row>
    <row r="16" spans="2:22" ht="30" customHeight="1">
      <c r="B16" s="230"/>
      <c r="C16" s="210" t="s">
        <v>160</v>
      </c>
      <c r="D16" s="207">
        <v>1799260</v>
      </c>
      <c r="E16" s="203">
        <f>16358275-E18-E20</f>
        <v>4186950</v>
      </c>
      <c r="F16" s="201">
        <f>D16-E16</f>
        <v>-2387690</v>
      </c>
      <c r="G16" s="225"/>
      <c r="H16" s="93" t="s">
        <v>161</v>
      </c>
      <c r="I16" s="94">
        <f>P21</f>
        <v>21287110</v>
      </c>
      <c r="J16" s="94">
        <f>25843121-J15-J17-J18-J19-J20-J21</f>
        <v>12564216</v>
      </c>
      <c r="K16" s="92">
        <f t="shared" si="3"/>
        <v>8722894</v>
      </c>
      <c r="M16" s="100" t="s">
        <v>196</v>
      </c>
      <c r="N16" s="50"/>
      <c r="O16" s="51">
        <v>260974</v>
      </c>
      <c r="P16" s="41">
        <f>1132526-O16-Q16-R16-S16-T16-U16</f>
        <v>871552</v>
      </c>
      <c r="Q16" s="41"/>
      <c r="R16" s="41"/>
      <c r="S16" s="41"/>
      <c r="T16" s="41"/>
      <c r="U16" s="41"/>
      <c r="V16" s="44">
        <f t="shared" si="2"/>
        <v>1132526</v>
      </c>
    </row>
    <row r="17" spans="2:22" ht="30" customHeight="1">
      <c r="B17" s="230"/>
      <c r="C17" s="210"/>
      <c r="D17" s="207"/>
      <c r="E17" s="203"/>
      <c r="F17" s="202"/>
      <c r="G17" s="225"/>
      <c r="H17" s="93" t="s">
        <v>149</v>
      </c>
      <c r="I17" s="94">
        <f>Q21</f>
        <v>0</v>
      </c>
      <c r="J17" s="94">
        <v>29636</v>
      </c>
      <c r="K17" s="92">
        <f t="shared" si="3"/>
        <v>-29636</v>
      </c>
      <c r="M17" s="100" t="s">
        <v>197</v>
      </c>
      <c r="N17" s="52"/>
      <c r="O17" s="51">
        <v>643814</v>
      </c>
      <c r="P17" s="41">
        <f>2732817-O17-Q17-R17-S17-T17-U17</f>
        <v>2089003</v>
      </c>
      <c r="Q17" s="41"/>
      <c r="R17" s="41"/>
      <c r="S17" s="41"/>
      <c r="T17" s="41"/>
      <c r="U17" s="41"/>
      <c r="V17" s="44">
        <f t="shared" si="2"/>
        <v>2732817</v>
      </c>
    </row>
    <row r="18" spans="2:22" ht="30" customHeight="1">
      <c r="B18" s="230"/>
      <c r="C18" s="210" t="s">
        <v>162</v>
      </c>
      <c r="D18" s="207"/>
      <c r="E18" s="213">
        <f>9342275+2690050+139000</f>
        <v>12171325</v>
      </c>
      <c r="F18" s="201">
        <f>D18-E18</f>
        <v>-12171325</v>
      </c>
      <c r="G18" s="225"/>
      <c r="H18" s="93" t="s">
        <v>150</v>
      </c>
      <c r="I18" s="102">
        <f>R21</f>
        <v>73976</v>
      </c>
      <c r="J18" s="102">
        <v>1230905</v>
      </c>
      <c r="K18" s="92">
        <f t="shared" si="3"/>
        <v>-1156929</v>
      </c>
      <c r="M18" s="100" t="s">
        <v>198</v>
      </c>
      <c r="N18" s="52"/>
      <c r="O18" s="51">
        <v>419357</v>
      </c>
      <c r="P18" s="41">
        <f>2020728-O18-Q18-R18-S18-T18-U18</f>
        <v>450371</v>
      </c>
      <c r="Q18" s="41"/>
      <c r="R18" s="41"/>
      <c r="S18" s="41">
        <v>1151000</v>
      </c>
      <c r="T18" s="41"/>
      <c r="U18" s="41"/>
      <c r="V18" s="44">
        <f t="shared" si="2"/>
        <v>2020728</v>
      </c>
    </row>
    <row r="19" spans="2:22" ht="30" customHeight="1">
      <c r="B19" s="230"/>
      <c r="C19" s="210"/>
      <c r="D19" s="207"/>
      <c r="E19" s="213"/>
      <c r="F19" s="202"/>
      <c r="G19" s="225"/>
      <c r="H19" s="95" t="s">
        <v>148</v>
      </c>
      <c r="I19" s="96">
        <f>S21</f>
        <v>1151000</v>
      </c>
      <c r="J19" s="96">
        <v>8955132</v>
      </c>
      <c r="K19" s="92">
        <f t="shared" si="3"/>
        <v>-7804132</v>
      </c>
      <c r="M19" s="100" t="s">
        <v>199</v>
      </c>
      <c r="N19" s="52"/>
      <c r="O19" s="51">
        <v>418876</v>
      </c>
      <c r="P19" s="41">
        <f>4298433-O19-Q19-R19-S19-T19-U19</f>
        <v>3865131</v>
      </c>
      <c r="Q19" s="41"/>
      <c r="R19" s="41">
        <v>14426</v>
      </c>
      <c r="S19" s="41"/>
      <c r="T19" s="41"/>
      <c r="U19" s="41"/>
      <c r="V19" s="44">
        <f t="shared" si="2"/>
        <v>4298433</v>
      </c>
    </row>
    <row r="20" spans="2:22" ht="30" customHeight="1">
      <c r="B20" s="230"/>
      <c r="C20" s="199" t="s">
        <v>163</v>
      </c>
      <c r="D20" s="208"/>
      <c r="E20" s="214"/>
      <c r="F20" s="201">
        <f>D20-E20</f>
        <v>0</v>
      </c>
      <c r="G20" s="225"/>
      <c r="H20" s="95" t="s">
        <v>151</v>
      </c>
      <c r="I20" s="96">
        <f>T21</f>
        <v>0</v>
      </c>
      <c r="J20" s="96">
        <v>0</v>
      </c>
      <c r="K20" s="92">
        <f t="shared" si="3"/>
        <v>0</v>
      </c>
      <c r="M20" s="100" t="s">
        <v>200</v>
      </c>
      <c r="N20" s="52"/>
      <c r="O20" s="51">
        <v>604488</v>
      </c>
      <c r="P20" s="41">
        <f>5688212-O20-Q20-R20-S20-T20-U20</f>
        <v>5068974</v>
      </c>
      <c r="Q20" s="41"/>
      <c r="R20" s="41">
        <f>5000+9750</f>
        <v>14750</v>
      </c>
      <c r="S20" s="41"/>
      <c r="T20" s="41"/>
      <c r="U20" s="41"/>
      <c r="V20" s="44">
        <f t="shared" si="2"/>
        <v>5688212</v>
      </c>
    </row>
    <row r="21" spans="2:22" ht="30" customHeight="1" thickBot="1">
      <c r="B21" s="231"/>
      <c r="C21" s="200"/>
      <c r="D21" s="209"/>
      <c r="E21" s="215"/>
      <c r="F21" s="202"/>
      <c r="G21" s="226"/>
      <c r="H21" s="97" t="s">
        <v>153</v>
      </c>
      <c r="I21" s="96">
        <f>U21</f>
        <v>0</v>
      </c>
      <c r="J21" s="96">
        <v>0</v>
      </c>
      <c r="K21" s="92">
        <f t="shared" si="3"/>
        <v>0</v>
      </c>
      <c r="M21" s="49" t="s">
        <v>47</v>
      </c>
      <c r="N21" s="50">
        <f t="shared" ref="N21:U21" si="4">SUM(N8:N20)</f>
        <v>0</v>
      </c>
      <c r="O21" s="47">
        <f t="shared" si="4"/>
        <v>3528465</v>
      </c>
      <c r="P21" s="48">
        <f t="shared" si="4"/>
        <v>21287110</v>
      </c>
      <c r="Q21" s="48">
        <f t="shared" si="4"/>
        <v>0</v>
      </c>
      <c r="R21" s="48">
        <f t="shared" si="4"/>
        <v>73976</v>
      </c>
      <c r="S21" s="48">
        <f>SUM(S8:S20)</f>
        <v>1151000</v>
      </c>
      <c r="T21" s="48"/>
      <c r="U21" s="48">
        <f t="shared" si="4"/>
        <v>0</v>
      </c>
      <c r="V21" s="45">
        <f>SUM(V8:V20)</f>
        <v>26040551</v>
      </c>
    </row>
    <row r="22" spans="2:22" ht="30" customHeight="1" thickTop="1">
      <c r="B22" s="211" t="s">
        <v>32</v>
      </c>
      <c r="C22" s="212"/>
      <c r="D22" s="88">
        <v>33593035</v>
      </c>
      <c r="E22" s="88">
        <v>27454000</v>
      </c>
      <c r="F22" s="89">
        <f>D22-E22</f>
        <v>6139035</v>
      </c>
      <c r="G22" s="183" t="s">
        <v>33</v>
      </c>
      <c r="H22" s="184"/>
      <c r="I22" s="88">
        <v>40000</v>
      </c>
      <c r="J22" s="88">
        <v>1112341</v>
      </c>
      <c r="K22" s="90">
        <f t="shared" ref="K22:K27" si="5">I22-J22</f>
        <v>-1072341</v>
      </c>
    </row>
    <row r="23" spans="2:22" ht="30" customHeight="1">
      <c r="B23" s="211" t="s">
        <v>34</v>
      </c>
      <c r="C23" s="212"/>
      <c r="D23" s="88"/>
      <c r="E23" s="88"/>
      <c r="F23" s="89">
        <f>D23-E23</f>
        <v>0</v>
      </c>
      <c r="G23" s="183" t="s">
        <v>35</v>
      </c>
      <c r="H23" s="184"/>
      <c r="I23" s="88"/>
      <c r="J23" s="88"/>
      <c r="K23" s="90">
        <f t="shared" si="5"/>
        <v>0</v>
      </c>
    </row>
    <row r="24" spans="2:22" ht="30" customHeight="1">
      <c r="B24" s="211" t="s">
        <v>1</v>
      </c>
      <c r="C24" s="212"/>
      <c r="D24" s="88"/>
      <c r="E24" s="88">
        <v>6370</v>
      </c>
      <c r="F24" s="89">
        <f>D24-E24</f>
        <v>-6370</v>
      </c>
      <c r="G24" s="183" t="s">
        <v>36</v>
      </c>
      <c r="H24" s="184"/>
      <c r="I24" s="88"/>
      <c r="J24" s="88"/>
      <c r="K24" s="90">
        <f t="shared" si="5"/>
        <v>0</v>
      </c>
    </row>
    <row r="25" spans="2:22" ht="30" customHeight="1">
      <c r="B25" s="211" t="s">
        <v>37</v>
      </c>
      <c r="C25" s="212"/>
      <c r="D25" s="88">
        <v>42549</v>
      </c>
      <c r="E25" s="88">
        <v>137734</v>
      </c>
      <c r="F25" s="89">
        <f>D25-E25</f>
        <v>-95185</v>
      </c>
      <c r="G25" s="183" t="s">
        <v>38</v>
      </c>
      <c r="H25" s="184"/>
      <c r="I25" s="88"/>
      <c r="J25" s="88"/>
      <c r="K25" s="90">
        <f t="shared" si="5"/>
        <v>0</v>
      </c>
    </row>
    <row r="26" spans="2:22" ht="30" customHeight="1">
      <c r="B26" s="240" t="s">
        <v>39</v>
      </c>
      <c r="C26" s="241"/>
      <c r="D26" s="216">
        <v>56240</v>
      </c>
      <c r="E26" s="216">
        <v>194803</v>
      </c>
      <c r="F26" s="218">
        <f>D26-E26</f>
        <v>-138563</v>
      </c>
      <c r="G26" s="183" t="s">
        <v>40</v>
      </c>
      <c r="H26" s="184"/>
      <c r="I26" s="88"/>
      <c r="J26" s="88"/>
      <c r="K26" s="90">
        <f t="shared" si="5"/>
        <v>0</v>
      </c>
    </row>
    <row r="27" spans="2:22" ht="30" customHeight="1">
      <c r="B27" s="242"/>
      <c r="C27" s="243"/>
      <c r="D27" s="217"/>
      <c r="E27" s="217"/>
      <c r="F27" s="219"/>
      <c r="G27" s="183" t="s">
        <v>41</v>
      </c>
      <c r="H27" s="184"/>
      <c r="I27" s="88">
        <v>458675</v>
      </c>
      <c r="J27" s="88">
        <v>1799261</v>
      </c>
      <c r="K27" s="90">
        <f t="shared" si="5"/>
        <v>-1340586</v>
      </c>
    </row>
    <row r="28" spans="2:22" ht="30" customHeight="1">
      <c r="B28" s="232" t="s">
        <v>42</v>
      </c>
      <c r="C28" s="233"/>
      <c r="D28" s="98">
        <f>D9+D10+D11+D12+D13+D14+D22+D23+D24+D25+D26</f>
        <v>40357249</v>
      </c>
      <c r="E28" s="98">
        <f>E9+E10+E11+E12+E13+E14+E22+E23+E24+E25+E26</f>
        <v>50744169</v>
      </c>
      <c r="F28" s="98">
        <f>F9+F10+F11+F12+F13+F14+F22+F23+F24+F25+F26</f>
        <v>-10386920</v>
      </c>
      <c r="G28" s="246" t="s">
        <v>42</v>
      </c>
      <c r="H28" s="247"/>
      <c r="I28" s="98">
        <f>I9+I10+I11+I12+I13+I14+I22+I23+I24+I25+I26+I27</f>
        <v>40357249</v>
      </c>
      <c r="J28" s="98">
        <f>J9+J10+J11+J12+J13+J14+J22+J23+J24+J25+J26+J27</f>
        <v>50744169</v>
      </c>
      <c r="K28" s="98">
        <f>K9+K10+K11+K12+K13+K14+K22+K23+K24+K25+K26+K27</f>
        <v>-10386920</v>
      </c>
    </row>
  </sheetData>
  <mergeCells count="60">
    <mergeCell ref="G26:H26"/>
    <mergeCell ref="B25:C25"/>
    <mergeCell ref="B28:C28"/>
    <mergeCell ref="B6:C8"/>
    <mergeCell ref="B12:C12"/>
    <mergeCell ref="B13:C13"/>
    <mergeCell ref="B22:C22"/>
    <mergeCell ref="B23:C23"/>
    <mergeCell ref="B10:C10"/>
    <mergeCell ref="B11:C11"/>
    <mergeCell ref="B26:C27"/>
    <mergeCell ref="B9:C9"/>
    <mergeCell ref="G28:H28"/>
    <mergeCell ref="G6:H7"/>
    <mergeCell ref="G13:H13"/>
    <mergeCell ref="G27:H27"/>
    <mergeCell ref="B5:F5"/>
    <mergeCell ref="G14:G21"/>
    <mergeCell ref="G9:H9"/>
    <mergeCell ref="G10:H10"/>
    <mergeCell ref="G11:H11"/>
    <mergeCell ref="G12:H12"/>
    <mergeCell ref="B14:B21"/>
    <mergeCell ref="D26:D27"/>
    <mergeCell ref="E26:E27"/>
    <mergeCell ref="F26:F27"/>
    <mergeCell ref="C18:C19"/>
    <mergeCell ref="C14:C15"/>
    <mergeCell ref="F16:F17"/>
    <mergeCell ref="D16:D17"/>
    <mergeCell ref="G25:H25"/>
    <mergeCell ref="C2:K2"/>
    <mergeCell ref="C20:C21"/>
    <mergeCell ref="E14:E15"/>
    <mergeCell ref="E16:E17"/>
    <mergeCell ref="G5:K5"/>
    <mergeCell ref="D18:D19"/>
    <mergeCell ref="D20:D21"/>
    <mergeCell ref="F18:F19"/>
    <mergeCell ref="F20:F21"/>
    <mergeCell ref="C16:C17"/>
    <mergeCell ref="B24:C24"/>
    <mergeCell ref="D14:D15"/>
    <mergeCell ref="E18:E19"/>
    <mergeCell ref="E20:E21"/>
    <mergeCell ref="F14:F15"/>
    <mergeCell ref="U7:U8"/>
    <mergeCell ref="G23:H23"/>
    <mergeCell ref="G24:H24"/>
    <mergeCell ref="G22:H22"/>
    <mergeCell ref="O6:V6"/>
    <mergeCell ref="T7:T8"/>
    <mergeCell ref="R7:R8"/>
    <mergeCell ref="S7:S8"/>
    <mergeCell ref="M7:M8"/>
    <mergeCell ref="N7:N8"/>
    <mergeCell ref="V7:V8"/>
    <mergeCell ref="O7:O8"/>
    <mergeCell ref="P7:P8"/>
    <mergeCell ref="Q7:Q8"/>
  </mergeCells>
  <phoneticPr fontId="10" type="noConversion"/>
  <pageMargins left="0.23622047244094491" right="0.31496062992125984" top="0.74803149606299213" bottom="0.74803149606299213" header="0.31496062992125984" footer="0.31496062992125984"/>
  <pageSetup paperSize="9" scale="58" orientation="portrait" r:id="rId1"/>
  <colBreaks count="2" manualBreakCount="2">
    <brk id="11" max="27" man="1"/>
    <brk id="22" max="24" man="1"/>
  </colBreaks>
  <legacyDrawing r:id="rId2"/>
</worksheet>
</file>

<file path=xl/worksheets/sheet4.xml><?xml version="1.0" encoding="utf-8"?>
<worksheet xmlns="http://schemas.openxmlformats.org/spreadsheetml/2006/main" xmlns:r="http://schemas.openxmlformats.org/officeDocument/2006/relationships">
  <dimension ref="A1:F347"/>
  <sheetViews>
    <sheetView view="pageBreakPreview" zoomScaleNormal="100" zoomScaleSheetLayoutView="100" workbookViewId="0">
      <selection activeCell="C12" sqref="C12"/>
    </sheetView>
  </sheetViews>
  <sheetFormatPr defaultColWidth="1.75" defaultRowHeight="18" customHeight="1"/>
  <cols>
    <col min="1" max="6" width="14.625" style="53" customWidth="1"/>
    <col min="7" max="41" width="9.875" style="53" customWidth="1"/>
    <col min="42" max="16384" width="1.75" style="53"/>
  </cols>
  <sheetData>
    <row r="1" spans="1:6" ht="37.5" customHeight="1">
      <c r="A1" s="257" t="s">
        <v>176</v>
      </c>
      <c r="B1" s="257"/>
      <c r="C1" s="257"/>
      <c r="D1" s="257"/>
      <c r="E1" s="257"/>
      <c r="F1" s="257"/>
    </row>
    <row r="2" spans="1:6" ht="24.95" customHeight="1">
      <c r="A2" s="258" t="s">
        <v>222</v>
      </c>
      <c r="B2" s="259"/>
      <c r="C2" s="259"/>
      <c r="D2" s="258"/>
      <c r="E2" s="259"/>
      <c r="F2" s="259"/>
    </row>
    <row r="3" spans="1:6" ht="24.95" customHeight="1">
      <c r="A3" s="260" t="s">
        <v>10</v>
      </c>
      <c r="B3" s="261"/>
      <c r="C3" s="262"/>
      <c r="D3" s="263" t="s">
        <v>217</v>
      </c>
      <c r="E3" s="263" t="s">
        <v>218</v>
      </c>
      <c r="F3" s="263" t="s">
        <v>49</v>
      </c>
    </row>
    <row r="4" spans="1:6" ht="24.95" customHeight="1">
      <c r="A4" s="55" t="s">
        <v>7</v>
      </c>
      <c r="B4" s="55" t="s">
        <v>8</v>
      </c>
      <c r="C4" s="55" t="s">
        <v>9</v>
      </c>
      <c r="D4" s="264"/>
      <c r="E4" s="264"/>
      <c r="F4" s="264"/>
    </row>
    <row r="5" spans="1:6" ht="20.25" customHeight="1">
      <c r="A5" s="255" t="s">
        <v>50</v>
      </c>
      <c r="B5" s="255"/>
      <c r="C5" s="255"/>
      <c r="D5" s="118">
        <f>D6+D14</f>
        <v>4690357</v>
      </c>
      <c r="E5" s="118">
        <f>E6+E14</f>
        <v>6225020</v>
      </c>
      <c r="F5" s="126">
        <f t="shared" ref="F5:F12" si="0">D5-E5</f>
        <v>-1534663</v>
      </c>
    </row>
    <row r="6" spans="1:6" ht="20.25" customHeight="1">
      <c r="A6" s="57"/>
      <c r="B6" s="256" t="s">
        <v>51</v>
      </c>
      <c r="C6" s="256"/>
      <c r="D6" s="119">
        <f>D7+D8+D9+D10+D11+D12+D13</f>
        <v>4690357</v>
      </c>
      <c r="E6" s="119">
        <f>E7+E8+E9+E10+E11+E12+E13</f>
        <v>4989850</v>
      </c>
      <c r="F6" s="127">
        <f t="shared" si="0"/>
        <v>-299493</v>
      </c>
    </row>
    <row r="7" spans="1:6" ht="20.25" customHeight="1">
      <c r="A7" s="59"/>
      <c r="B7" s="57"/>
      <c r="C7" s="57" t="s">
        <v>52</v>
      </c>
      <c r="D7" s="120"/>
      <c r="E7" s="120"/>
      <c r="F7" s="128">
        <f t="shared" si="0"/>
        <v>0</v>
      </c>
    </row>
    <row r="8" spans="1:6" ht="20.25" customHeight="1">
      <c r="A8" s="59"/>
      <c r="B8" s="59"/>
      <c r="C8" s="66" t="s">
        <v>53</v>
      </c>
      <c r="D8" s="121">
        <v>0</v>
      </c>
      <c r="E8" s="121">
        <v>0</v>
      </c>
      <c r="F8" s="129">
        <f t="shared" si="0"/>
        <v>0</v>
      </c>
    </row>
    <row r="9" spans="1:6" ht="20.25" customHeight="1">
      <c r="A9" s="59"/>
      <c r="B9" s="59"/>
      <c r="C9" s="57" t="s">
        <v>54</v>
      </c>
      <c r="D9" s="120">
        <v>0</v>
      </c>
      <c r="E9" s="120">
        <v>0</v>
      </c>
      <c r="F9" s="128">
        <f t="shared" si="0"/>
        <v>0</v>
      </c>
    </row>
    <row r="10" spans="1:6" ht="20.25" customHeight="1">
      <c r="A10" s="59"/>
      <c r="B10" s="59"/>
      <c r="C10" s="57" t="s">
        <v>55</v>
      </c>
      <c r="D10" s="120">
        <v>1935536</v>
      </c>
      <c r="E10" s="120">
        <v>2179573</v>
      </c>
      <c r="F10" s="128">
        <f t="shared" si="0"/>
        <v>-244037</v>
      </c>
    </row>
    <row r="11" spans="1:6" ht="20.25" customHeight="1">
      <c r="A11" s="59"/>
      <c r="B11" s="59"/>
      <c r="C11" s="57" t="s">
        <v>169</v>
      </c>
      <c r="D11" s="120">
        <v>2400000</v>
      </c>
      <c r="E11" s="120">
        <v>2400000</v>
      </c>
      <c r="F11" s="128">
        <f t="shared" si="0"/>
        <v>0</v>
      </c>
    </row>
    <row r="12" spans="1:6" ht="20.25" customHeight="1">
      <c r="A12" s="59"/>
      <c r="B12" s="59"/>
      <c r="C12" s="57" t="s">
        <v>170</v>
      </c>
      <c r="D12" s="120">
        <f>382578-27757</f>
        <v>354821</v>
      </c>
      <c r="E12" s="120">
        <f>540954-101041-29636</f>
        <v>410277</v>
      </c>
      <c r="F12" s="128">
        <f t="shared" si="0"/>
        <v>-55456</v>
      </c>
    </row>
    <row r="13" spans="1:6" ht="20.25" customHeight="1">
      <c r="A13" s="59"/>
      <c r="B13" s="59"/>
      <c r="C13" s="57" t="s">
        <v>171</v>
      </c>
      <c r="D13" s="120">
        <v>0</v>
      </c>
      <c r="E13" s="120">
        <v>0</v>
      </c>
      <c r="F13" s="128">
        <v>0</v>
      </c>
    </row>
    <row r="14" spans="1:6" ht="20.25" customHeight="1">
      <c r="A14" s="59"/>
      <c r="B14" s="256" t="s">
        <v>56</v>
      </c>
      <c r="C14" s="256"/>
      <c r="D14" s="119">
        <f>D15+D16+D17+D18+D19</f>
        <v>0</v>
      </c>
      <c r="E14" s="119">
        <f>E15+E16+E17+E18+E19</f>
        <v>1235170</v>
      </c>
      <c r="F14" s="127">
        <f>D14-E14</f>
        <v>-1235170</v>
      </c>
    </row>
    <row r="15" spans="1:6" ht="20.25" customHeight="1">
      <c r="A15" s="59"/>
      <c r="B15" s="59"/>
      <c r="C15" s="57" t="s">
        <v>57</v>
      </c>
      <c r="D15" s="120">
        <v>0</v>
      </c>
      <c r="E15" s="120">
        <v>0</v>
      </c>
      <c r="F15" s="128">
        <f>D15-E15</f>
        <v>0</v>
      </c>
    </row>
    <row r="16" spans="1:6" ht="20.25" customHeight="1">
      <c r="A16" s="59"/>
      <c r="B16" s="59"/>
      <c r="C16" s="57" t="s">
        <v>58</v>
      </c>
      <c r="D16" s="120">
        <v>0</v>
      </c>
      <c r="E16" s="120">
        <v>884220</v>
      </c>
      <c r="F16" s="128">
        <f>D16-E16</f>
        <v>-884220</v>
      </c>
    </row>
    <row r="17" spans="1:6" ht="20.25" customHeight="1">
      <c r="A17" s="59"/>
      <c r="B17" s="59"/>
      <c r="C17" s="58" t="s">
        <v>59</v>
      </c>
      <c r="D17" s="122">
        <v>0</v>
      </c>
      <c r="E17" s="122">
        <v>0</v>
      </c>
      <c r="F17" s="130">
        <f>D17-E17</f>
        <v>0</v>
      </c>
    </row>
    <row r="18" spans="1:6" ht="20.25" customHeight="1">
      <c r="A18" s="59"/>
      <c r="B18" s="59"/>
      <c r="C18" s="57" t="s">
        <v>60</v>
      </c>
      <c r="D18" s="120">
        <v>0</v>
      </c>
      <c r="E18" s="120">
        <v>0</v>
      </c>
      <c r="F18" s="128">
        <f>D18-E18</f>
        <v>0</v>
      </c>
    </row>
    <row r="19" spans="1:6" ht="20.25" customHeight="1">
      <c r="A19" s="59"/>
      <c r="B19" s="59"/>
      <c r="C19" s="57" t="s">
        <v>61</v>
      </c>
      <c r="D19" s="120">
        <v>0</v>
      </c>
      <c r="E19" s="120">
        <f>50950+300000</f>
        <v>350950</v>
      </c>
      <c r="F19" s="128">
        <f t="shared" ref="F19:F37" si="1">D19-E19</f>
        <v>-350950</v>
      </c>
    </row>
    <row r="20" spans="1:6" ht="20.25" customHeight="1">
      <c r="A20" s="250" t="s">
        <v>62</v>
      </c>
      <c r="B20" s="250"/>
      <c r="C20" s="250"/>
      <c r="D20" s="122">
        <f>D21</f>
        <v>0</v>
      </c>
      <c r="E20" s="122">
        <f>E21</f>
        <v>0</v>
      </c>
      <c r="F20" s="130">
        <f t="shared" si="1"/>
        <v>0</v>
      </c>
    </row>
    <row r="21" spans="1:6" ht="20.25" customHeight="1">
      <c r="A21" s="57"/>
      <c r="B21" s="250" t="s">
        <v>63</v>
      </c>
      <c r="C21" s="250"/>
      <c r="D21" s="122">
        <f>D22</f>
        <v>0</v>
      </c>
      <c r="E21" s="122">
        <f>E22</f>
        <v>0</v>
      </c>
      <c r="F21" s="130">
        <f t="shared" si="1"/>
        <v>0</v>
      </c>
    </row>
    <row r="22" spans="1:6" ht="20.25" customHeight="1">
      <c r="A22" s="56"/>
      <c r="B22" s="58"/>
      <c r="C22" s="58" t="s">
        <v>63</v>
      </c>
      <c r="D22" s="122">
        <v>0</v>
      </c>
      <c r="E22" s="122">
        <v>0</v>
      </c>
      <c r="F22" s="130">
        <f t="shared" si="1"/>
        <v>0</v>
      </c>
    </row>
    <row r="23" spans="1:6" ht="20.25" customHeight="1">
      <c r="A23" s="250" t="s">
        <v>64</v>
      </c>
      <c r="B23" s="250"/>
      <c r="C23" s="250"/>
      <c r="D23" s="122">
        <f>D24</f>
        <v>175808</v>
      </c>
      <c r="E23" s="122">
        <f>E24</f>
        <v>367967</v>
      </c>
      <c r="F23" s="130">
        <f t="shared" si="1"/>
        <v>-192159</v>
      </c>
    </row>
    <row r="24" spans="1:6" ht="20.25" customHeight="1">
      <c r="A24" s="57"/>
      <c r="B24" s="250" t="s">
        <v>65</v>
      </c>
      <c r="C24" s="250"/>
      <c r="D24" s="122">
        <f>D25+D26+D27+D28</f>
        <v>175808</v>
      </c>
      <c r="E24" s="122">
        <f>E25+E26+E27+E28</f>
        <v>367967</v>
      </c>
      <c r="F24" s="130">
        <f t="shared" si="1"/>
        <v>-192159</v>
      </c>
    </row>
    <row r="25" spans="1:6" ht="20.25" customHeight="1">
      <c r="A25" s="59"/>
      <c r="B25" s="59"/>
      <c r="C25" s="57" t="s">
        <v>66</v>
      </c>
      <c r="D25" s="120">
        <v>0</v>
      </c>
      <c r="E25" s="120">
        <v>0</v>
      </c>
      <c r="F25" s="128">
        <f t="shared" si="1"/>
        <v>0</v>
      </c>
    </row>
    <row r="26" spans="1:6" ht="20.25" customHeight="1">
      <c r="A26" s="59"/>
      <c r="B26" s="59"/>
      <c r="C26" s="58" t="s">
        <v>67</v>
      </c>
      <c r="D26" s="122">
        <v>0</v>
      </c>
      <c r="E26" s="122">
        <v>0</v>
      </c>
      <c r="F26" s="130">
        <f t="shared" si="1"/>
        <v>0</v>
      </c>
    </row>
    <row r="27" spans="1:6" ht="20.25" customHeight="1">
      <c r="A27" s="59"/>
      <c r="B27" s="59"/>
      <c r="C27" s="58" t="s">
        <v>68</v>
      </c>
      <c r="D27" s="122">
        <v>0</v>
      </c>
      <c r="E27" s="122">
        <v>0</v>
      </c>
      <c r="F27" s="130">
        <f t="shared" si="1"/>
        <v>0</v>
      </c>
    </row>
    <row r="28" spans="1:6" ht="20.25" customHeight="1">
      <c r="A28" s="56"/>
      <c r="B28" s="56"/>
      <c r="C28" s="58" t="s">
        <v>69</v>
      </c>
      <c r="D28" s="122">
        <v>175808</v>
      </c>
      <c r="E28" s="122">
        <f>237967+130000</f>
        <v>367967</v>
      </c>
      <c r="F28" s="130">
        <f t="shared" si="1"/>
        <v>-192159</v>
      </c>
    </row>
    <row r="29" spans="1:6" ht="20.25" customHeight="1">
      <c r="A29" s="250" t="s">
        <v>70</v>
      </c>
      <c r="B29" s="250"/>
      <c r="C29" s="250"/>
      <c r="D29" s="122">
        <f>D30</f>
        <v>0</v>
      </c>
      <c r="E29" s="122">
        <f>E30</f>
        <v>0</v>
      </c>
      <c r="F29" s="130">
        <f t="shared" si="1"/>
        <v>0</v>
      </c>
    </row>
    <row r="30" spans="1:6" ht="20.25" customHeight="1">
      <c r="A30" s="57"/>
      <c r="B30" s="250" t="s">
        <v>71</v>
      </c>
      <c r="C30" s="250"/>
      <c r="D30" s="122">
        <f>D31+D32+D33+D34</f>
        <v>0</v>
      </c>
      <c r="E30" s="122">
        <f>E31+E32+E33+E34</f>
        <v>0</v>
      </c>
      <c r="F30" s="130">
        <f t="shared" si="1"/>
        <v>0</v>
      </c>
    </row>
    <row r="31" spans="1:6" ht="20.25" customHeight="1">
      <c r="A31" s="59"/>
      <c r="B31" s="57"/>
      <c r="C31" s="58" t="s">
        <v>72</v>
      </c>
      <c r="D31" s="122">
        <v>0</v>
      </c>
      <c r="E31" s="122">
        <v>0</v>
      </c>
      <c r="F31" s="130">
        <f t="shared" si="1"/>
        <v>0</v>
      </c>
    </row>
    <row r="32" spans="1:6" ht="20.25" customHeight="1">
      <c r="A32" s="59"/>
      <c r="B32" s="59"/>
      <c r="C32" s="58" t="s">
        <v>73</v>
      </c>
      <c r="D32" s="122">
        <v>0</v>
      </c>
      <c r="E32" s="122">
        <v>0</v>
      </c>
      <c r="F32" s="130">
        <f t="shared" si="1"/>
        <v>0</v>
      </c>
    </row>
    <row r="33" spans="1:6" ht="20.25" customHeight="1">
      <c r="A33" s="59"/>
      <c r="B33" s="59"/>
      <c r="C33" s="56" t="s">
        <v>74</v>
      </c>
      <c r="D33" s="118">
        <v>0</v>
      </c>
      <c r="E33" s="118">
        <v>0</v>
      </c>
      <c r="F33" s="126">
        <f t="shared" si="1"/>
        <v>0</v>
      </c>
    </row>
    <row r="34" spans="1:6" ht="20.25" customHeight="1">
      <c r="A34" s="56"/>
      <c r="B34" s="56"/>
      <c r="C34" s="56" t="s">
        <v>75</v>
      </c>
      <c r="D34" s="118">
        <v>0</v>
      </c>
      <c r="E34" s="118">
        <v>0</v>
      </c>
      <c r="F34" s="126">
        <f t="shared" si="1"/>
        <v>0</v>
      </c>
    </row>
    <row r="35" spans="1:6" ht="20.25" customHeight="1">
      <c r="A35" s="250" t="s">
        <v>76</v>
      </c>
      <c r="B35" s="250"/>
      <c r="C35" s="250"/>
      <c r="D35" s="122">
        <f>D36</f>
        <v>1799260</v>
      </c>
      <c r="E35" s="122">
        <f>E36</f>
        <v>16358275</v>
      </c>
      <c r="F35" s="130">
        <f t="shared" si="1"/>
        <v>-14559015</v>
      </c>
    </row>
    <row r="36" spans="1:6" ht="20.25" customHeight="1">
      <c r="A36" s="57"/>
      <c r="B36" s="250" t="s">
        <v>77</v>
      </c>
      <c r="C36" s="250"/>
      <c r="D36" s="122">
        <f>D37+D38+D39</f>
        <v>1799260</v>
      </c>
      <c r="E36" s="122">
        <f>E37+E38+E39</f>
        <v>16358275</v>
      </c>
      <c r="F36" s="130">
        <f>D36-E36</f>
        <v>-14559015</v>
      </c>
    </row>
    <row r="37" spans="1:6" ht="20.25" customHeight="1">
      <c r="A37" s="59"/>
      <c r="B37" s="57"/>
      <c r="C37" s="57" t="s">
        <v>78</v>
      </c>
      <c r="D37" s="120">
        <v>1799260</v>
      </c>
      <c r="E37" s="120">
        <v>4186950</v>
      </c>
      <c r="F37" s="128">
        <f t="shared" si="1"/>
        <v>-2387690</v>
      </c>
    </row>
    <row r="38" spans="1:6" ht="20.25" customHeight="1">
      <c r="A38" s="59"/>
      <c r="B38" s="59"/>
      <c r="C38" s="57" t="s">
        <v>79</v>
      </c>
      <c r="D38" s="120">
        <v>0</v>
      </c>
      <c r="E38" s="120">
        <v>12171325</v>
      </c>
      <c r="F38" s="128">
        <f>D38-E38</f>
        <v>-12171325</v>
      </c>
    </row>
    <row r="39" spans="1:6" ht="20.25" customHeight="1">
      <c r="A39" s="59"/>
      <c r="B39" s="59"/>
      <c r="C39" s="103" t="s">
        <v>172</v>
      </c>
      <c r="D39" s="120">
        <v>0</v>
      </c>
      <c r="E39" s="120">
        <v>0</v>
      </c>
      <c r="F39" s="128">
        <f>D39-E39</f>
        <v>0</v>
      </c>
    </row>
    <row r="40" spans="1:6" ht="20.25" customHeight="1">
      <c r="A40" s="250" t="s">
        <v>80</v>
      </c>
      <c r="B40" s="250"/>
      <c r="C40" s="250"/>
      <c r="D40" s="122">
        <f>D41</f>
        <v>33593035</v>
      </c>
      <c r="E40" s="122">
        <f>E41</f>
        <v>27454000</v>
      </c>
      <c r="F40" s="130">
        <f t="shared" ref="F40:F63" si="2">D40-E40</f>
        <v>6139035</v>
      </c>
    </row>
    <row r="41" spans="1:6" ht="20.25" customHeight="1">
      <c r="A41" s="57"/>
      <c r="B41" s="250" t="s">
        <v>81</v>
      </c>
      <c r="C41" s="250"/>
      <c r="D41" s="122">
        <f>D42+D43+D44</f>
        <v>33593035</v>
      </c>
      <c r="E41" s="122">
        <f>E42+E43+E44</f>
        <v>27454000</v>
      </c>
      <c r="F41" s="130">
        <f t="shared" si="2"/>
        <v>6139035</v>
      </c>
    </row>
    <row r="42" spans="1:6" ht="20.25" customHeight="1">
      <c r="A42" s="59"/>
      <c r="B42" s="57"/>
      <c r="C42" s="57" t="s">
        <v>82</v>
      </c>
      <c r="D42" s="120">
        <v>33593035</v>
      </c>
      <c r="E42" s="120">
        <v>27454000</v>
      </c>
      <c r="F42" s="128">
        <f t="shared" ref="F42" si="3">D42-E42</f>
        <v>6139035</v>
      </c>
    </row>
    <row r="43" spans="1:6" ht="20.25" customHeight="1">
      <c r="A43" s="59"/>
      <c r="B43" s="59"/>
      <c r="C43" s="59" t="s">
        <v>83</v>
      </c>
      <c r="D43" s="123">
        <v>0</v>
      </c>
      <c r="E43" s="123">
        <v>0</v>
      </c>
      <c r="F43" s="131">
        <f t="shared" si="2"/>
        <v>0</v>
      </c>
    </row>
    <row r="44" spans="1:6" ht="20.25" customHeight="1">
      <c r="A44" s="56"/>
      <c r="B44" s="56"/>
      <c r="C44" s="116" t="s">
        <v>84</v>
      </c>
      <c r="D44" s="118">
        <v>0</v>
      </c>
      <c r="E44" s="118">
        <v>0</v>
      </c>
      <c r="F44" s="126">
        <f t="shared" si="2"/>
        <v>0</v>
      </c>
    </row>
    <row r="45" spans="1:6" ht="20.25" customHeight="1">
      <c r="A45" s="250" t="s">
        <v>85</v>
      </c>
      <c r="B45" s="250"/>
      <c r="C45" s="250"/>
      <c r="D45" s="122">
        <f>D46</f>
        <v>0</v>
      </c>
      <c r="E45" s="122">
        <f>E46</f>
        <v>0</v>
      </c>
      <c r="F45" s="130">
        <f t="shared" si="2"/>
        <v>0</v>
      </c>
    </row>
    <row r="46" spans="1:6" ht="20.25" customHeight="1">
      <c r="A46" s="57"/>
      <c r="B46" s="250" t="s">
        <v>86</v>
      </c>
      <c r="C46" s="250"/>
      <c r="D46" s="122">
        <f>D47+D48+D49</f>
        <v>0</v>
      </c>
      <c r="E46" s="122">
        <f>E47+E48+E49</f>
        <v>0</v>
      </c>
      <c r="F46" s="130">
        <f t="shared" si="2"/>
        <v>0</v>
      </c>
    </row>
    <row r="47" spans="1:6" ht="20.25" customHeight="1">
      <c r="A47" s="59"/>
      <c r="B47" s="57"/>
      <c r="C47" s="58" t="s">
        <v>87</v>
      </c>
      <c r="D47" s="122">
        <v>0</v>
      </c>
      <c r="E47" s="122">
        <v>0</v>
      </c>
      <c r="F47" s="130">
        <f t="shared" si="2"/>
        <v>0</v>
      </c>
    </row>
    <row r="48" spans="1:6" ht="20.25" customHeight="1">
      <c r="A48" s="59"/>
      <c r="B48" s="59"/>
      <c r="C48" s="58" t="s">
        <v>88</v>
      </c>
      <c r="D48" s="122">
        <v>0</v>
      </c>
      <c r="E48" s="122">
        <v>0</v>
      </c>
      <c r="F48" s="130">
        <f>D48-E48</f>
        <v>0</v>
      </c>
    </row>
    <row r="49" spans="1:6" ht="20.25" customHeight="1">
      <c r="A49" s="56"/>
      <c r="B49" s="56"/>
      <c r="C49" s="101" t="s">
        <v>202</v>
      </c>
      <c r="D49" s="122">
        <v>0</v>
      </c>
      <c r="E49" s="122">
        <v>0</v>
      </c>
      <c r="F49" s="130">
        <f t="shared" si="2"/>
        <v>0</v>
      </c>
    </row>
    <row r="50" spans="1:6" ht="20.25" customHeight="1">
      <c r="A50" s="250" t="s">
        <v>89</v>
      </c>
      <c r="B50" s="250"/>
      <c r="C50" s="250"/>
      <c r="D50" s="122">
        <f>D51+D53+D58</f>
        <v>98789</v>
      </c>
      <c r="E50" s="122">
        <f>E51+E53+E58</f>
        <v>338907</v>
      </c>
      <c r="F50" s="130">
        <f t="shared" si="2"/>
        <v>-240118</v>
      </c>
    </row>
    <row r="51" spans="1:6" ht="20.25" customHeight="1">
      <c r="A51" s="57"/>
      <c r="B51" s="250" t="s">
        <v>90</v>
      </c>
      <c r="C51" s="250"/>
      <c r="D51" s="122">
        <f>D52</f>
        <v>0</v>
      </c>
      <c r="E51" s="122">
        <f>E52</f>
        <v>6370</v>
      </c>
      <c r="F51" s="130">
        <f t="shared" si="2"/>
        <v>-6370</v>
      </c>
    </row>
    <row r="52" spans="1:6" ht="20.25" customHeight="1">
      <c r="A52" s="59"/>
      <c r="B52" s="58"/>
      <c r="C52" s="58" t="s">
        <v>91</v>
      </c>
      <c r="D52" s="122">
        <v>0</v>
      </c>
      <c r="E52" s="122">
        <v>6370</v>
      </c>
      <c r="F52" s="130">
        <f t="shared" si="2"/>
        <v>-6370</v>
      </c>
    </row>
    <row r="53" spans="1:6" ht="20.25" customHeight="1">
      <c r="A53" s="59"/>
      <c r="B53" s="250" t="s">
        <v>92</v>
      </c>
      <c r="C53" s="250"/>
      <c r="D53" s="122">
        <f>D54+D55+D56+D57</f>
        <v>42549</v>
      </c>
      <c r="E53" s="122">
        <f>E54+E55+E56+E57</f>
        <v>137734</v>
      </c>
      <c r="F53" s="130">
        <f t="shared" si="2"/>
        <v>-95185</v>
      </c>
    </row>
    <row r="54" spans="1:6" ht="20.25" customHeight="1">
      <c r="A54" s="59"/>
      <c r="B54" s="57"/>
      <c r="C54" s="57" t="s">
        <v>93</v>
      </c>
      <c r="D54" s="120">
        <v>0</v>
      </c>
      <c r="E54" s="120">
        <v>0</v>
      </c>
      <c r="F54" s="128">
        <f t="shared" si="2"/>
        <v>0</v>
      </c>
    </row>
    <row r="55" spans="1:6" ht="20.25" customHeight="1">
      <c r="A55" s="59"/>
      <c r="B55" s="59"/>
      <c r="C55" s="58" t="s">
        <v>94</v>
      </c>
      <c r="D55" s="122">
        <v>0</v>
      </c>
      <c r="E55" s="122">
        <v>0</v>
      </c>
      <c r="F55" s="130">
        <f t="shared" si="2"/>
        <v>0</v>
      </c>
    </row>
    <row r="56" spans="1:6" ht="20.25" customHeight="1">
      <c r="A56" s="59"/>
      <c r="B56" s="59"/>
      <c r="C56" s="58" t="s">
        <v>95</v>
      </c>
      <c r="D56" s="122">
        <v>0</v>
      </c>
      <c r="E56" s="122">
        <v>0</v>
      </c>
      <c r="F56" s="130">
        <f t="shared" si="2"/>
        <v>0</v>
      </c>
    </row>
    <row r="57" spans="1:6" ht="20.25" customHeight="1">
      <c r="A57" s="59"/>
      <c r="B57" s="56"/>
      <c r="C57" s="58" t="s">
        <v>96</v>
      </c>
      <c r="D57" s="122">
        <v>42549</v>
      </c>
      <c r="E57" s="122">
        <v>137734</v>
      </c>
      <c r="F57" s="130">
        <f t="shared" si="2"/>
        <v>-95185</v>
      </c>
    </row>
    <row r="58" spans="1:6" ht="20.25" customHeight="1">
      <c r="A58" s="59"/>
      <c r="B58" s="251" t="s">
        <v>97</v>
      </c>
      <c r="C58" s="251"/>
      <c r="D58" s="124">
        <f>D59+D60+D61+D62</f>
        <v>56240</v>
      </c>
      <c r="E58" s="124">
        <f>E59+E60+E61+E62</f>
        <v>194803</v>
      </c>
      <c r="F58" s="132">
        <f t="shared" si="2"/>
        <v>-138563</v>
      </c>
    </row>
    <row r="59" spans="1:6" ht="20.25" customHeight="1">
      <c r="A59" s="59"/>
      <c r="B59" s="57"/>
      <c r="C59" s="57" t="s">
        <v>98</v>
      </c>
      <c r="D59" s="120">
        <f>26776+27757+1707</f>
        <v>56240</v>
      </c>
      <c r="E59" s="120">
        <f>62500+101041+1626</f>
        <v>165167</v>
      </c>
      <c r="F59" s="128">
        <f>D59-E59</f>
        <v>-108927</v>
      </c>
    </row>
    <row r="60" spans="1:6" ht="20.25" customHeight="1">
      <c r="A60" s="59"/>
      <c r="B60" s="59"/>
      <c r="C60" s="103" t="s">
        <v>173</v>
      </c>
      <c r="D60" s="120">
        <v>0</v>
      </c>
      <c r="E60" s="120">
        <v>29636</v>
      </c>
      <c r="F60" s="128">
        <f>D60-E60</f>
        <v>-29636</v>
      </c>
    </row>
    <row r="61" spans="1:6" ht="20.25" customHeight="1">
      <c r="A61" s="59"/>
      <c r="B61" s="59"/>
      <c r="C61" s="56" t="s">
        <v>174</v>
      </c>
      <c r="D61" s="118">
        <v>0</v>
      </c>
      <c r="E61" s="118">
        <v>0</v>
      </c>
      <c r="F61" s="126">
        <f t="shared" si="2"/>
        <v>0</v>
      </c>
    </row>
    <row r="62" spans="1:6" ht="20.25" customHeight="1">
      <c r="A62" s="56"/>
      <c r="B62" s="56"/>
      <c r="C62" s="58" t="s">
        <v>175</v>
      </c>
      <c r="D62" s="122">
        <v>0</v>
      </c>
      <c r="E62" s="122">
        <v>0</v>
      </c>
      <c r="F62" s="130">
        <f t="shared" si="2"/>
        <v>0</v>
      </c>
    </row>
    <row r="63" spans="1:6" ht="20.25" customHeight="1">
      <c r="A63" s="252" t="s">
        <v>99</v>
      </c>
      <c r="B63" s="253"/>
      <c r="C63" s="254"/>
      <c r="D63" s="125">
        <f>D50+D45+D40+D35+D29+D23+D20+D5</f>
        <v>40357249</v>
      </c>
      <c r="E63" s="125">
        <f>E50+E45+E40+E35+E29+E23+E20+E5</f>
        <v>50744169</v>
      </c>
      <c r="F63" s="133">
        <f t="shared" si="2"/>
        <v>-10386920</v>
      </c>
    </row>
    <row r="64" spans="1:6" ht="24.95" customHeight="1">
      <c r="A64" s="54"/>
      <c r="B64" s="54"/>
      <c r="C64" s="54"/>
      <c r="D64" s="54"/>
      <c r="E64" s="54"/>
      <c r="F64" s="54"/>
    </row>
    <row r="65" spans="1:6" ht="24.95" customHeight="1">
      <c r="A65" s="54"/>
      <c r="B65" s="54"/>
      <c r="C65" s="54"/>
      <c r="D65" s="54"/>
      <c r="E65" s="54"/>
      <c r="F65" s="54"/>
    </row>
    <row r="66" spans="1:6" ht="24.95" customHeight="1">
      <c r="A66" s="54"/>
      <c r="B66" s="54"/>
      <c r="C66" s="54"/>
      <c r="D66" s="54"/>
      <c r="E66" s="54"/>
      <c r="F66" s="54"/>
    </row>
    <row r="67" spans="1:6" ht="24.95" customHeight="1">
      <c r="A67" s="54"/>
      <c r="B67" s="54"/>
      <c r="C67" s="54"/>
      <c r="D67" s="54"/>
      <c r="E67" s="54"/>
      <c r="F67" s="54"/>
    </row>
    <row r="68" spans="1:6" ht="24.95" customHeight="1">
      <c r="A68" s="54"/>
      <c r="B68" s="54"/>
      <c r="C68" s="54"/>
      <c r="D68" s="54"/>
      <c r="E68" s="54"/>
      <c r="F68" s="54"/>
    </row>
    <row r="69" spans="1:6" ht="24.95" customHeight="1">
      <c r="A69" s="54"/>
      <c r="B69" s="54"/>
      <c r="C69" s="54"/>
      <c r="D69" s="54"/>
      <c r="E69" s="54"/>
      <c r="F69" s="54"/>
    </row>
    <row r="70" spans="1:6" ht="24.95" customHeight="1">
      <c r="A70" s="54"/>
      <c r="B70" s="54"/>
      <c r="C70" s="54"/>
      <c r="D70" s="54"/>
      <c r="E70" s="54"/>
      <c r="F70" s="54"/>
    </row>
    <row r="71" spans="1:6" ht="24.95" customHeight="1">
      <c r="A71" s="54"/>
      <c r="B71" s="54"/>
      <c r="C71" s="54"/>
      <c r="D71" s="54"/>
      <c r="E71" s="54"/>
      <c r="F71" s="54"/>
    </row>
    <row r="72" spans="1:6" ht="24.95" customHeight="1">
      <c r="A72" s="54"/>
      <c r="B72" s="54"/>
      <c r="C72" s="54"/>
      <c r="D72" s="54"/>
      <c r="E72" s="54"/>
      <c r="F72" s="54"/>
    </row>
    <row r="73" spans="1:6" ht="24.95" customHeight="1">
      <c r="A73" s="54"/>
      <c r="B73" s="54"/>
      <c r="C73" s="54"/>
      <c r="D73" s="54"/>
      <c r="E73" s="54"/>
      <c r="F73" s="54"/>
    </row>
    <row r="74" spans="1:6" ht="24.95" customHeight="1">
      <c r="A74" s="54"/>
      <c r="B74" s="54"/>
      <c r="C74" s="54"/>
      <c r="D74" s="54"/>
      <c r="E74" s="54"/>
      <c r="F74" s="54"/>
    </row>
    <row r="75" spans="1:6" ht="24.95" customHeight="1">
      <c r="A75" s="54"/>
      <c r="B75" s="54"/>
      <c r="C75" s="54"/>
      <c r="D75" s="54"/>
      <c r="E75" s="54"/>
      <c r="F75" s="54"/>
    </row>
    <row r="76" spans="1:6" ht="24.95" customHeight="1">
      <c r="A76" s="54"/>
      <c r="B76" s="54"/>
      <c r="C76" s="54"/>
      <c r="D76" s="54"/>
      <c r="E76" s="54"/>
      <c r="F76" s="54"/>
    </row>
    <row r="77" spans="1:6" ht="24.95" customHeight="1">
      <c r="A77" s="54"/>
      <c r="B77" s="54"/>
      <c r="C77" s="54"/>
      <c r="D77" s="54"/>
      <c r="E77" s="54"/>
      <c r="F77" s="54"/>
    </row>
    <row r="78" spans="1:6" ht="24.95" customHeight="1">
      <c r="A78" s="54"/>
      <c r="B78" s="54"/>
      <c r="C78" s="54"/>
      <c r="D78" s="54"/>
      <c r="E78" s="54"/>
      <c r="F78" s="54"/>
    </row>
    <row r="79" spans="1:6" ht="24.95" customHeight="1">
      <c r="A79" s="54"/>
      <c r="B79" s="54"/>
      <c r="C79" s="54"/>
      <c r="D79" s="54"/>
      <c r="E79" s="54"/>
      <c r="F79" s="54"/>
    </row>
    <row r="80" spans="1:6" ht="24.95" customHeight="1">
      <c r="A80" s="54"/>
      <c r="B80" s="54"/>
      <c r="C80" s="54"/>
      <c r="D80" s="54"/>
      <c r="E80" s="54"/>
      <c r="F80" s="54"/>
    </row>
    <row r="81" spans="1:6" ht="24.95" customHeight="1">
      <c r="A81" s="54"/>
      <c r="B81" s="54"/>
      <c r="C81" s="54"/>
      <c r="D81" s="54"/>
      <c r="E81" s="54"/>
      <c r="F81" s="54"/>
    </row>
    <row r="82" spans="1:6" ht="21.95" customHeight="1">
      <c r="A82" s="54"/>
      <c r="B82" s="54"/>
      <c r="C82" s="54"/>
      <c r="D82" s="54"/>
      <c r="E82" s="54"/>
      <c r="F82" s="54"/>
    </row>
    <row r="83" spans="1:6" ht="21.95" customHeight="1">
      <c r="A83" s="54"/>
      <c r="B83" s="54"/>
      <c r="C83" s="54"/>
      <c r="D83" s="54"/>
      <c r="E83" s="54"/>
      <c r="F83" s="54"/>
    </row>
    <row r="84" spans="1:6" ht="21.95" customHeight="1">
      <c r="A84" s="54"/>
      <c r="B84" s="54"/>
      <c r="C84" s="54"/>
      <c r="D84" s="54"/>
      <c r="E84" s="54"/>
      <c r="F84" s="54"/>
    </row>
    <row r="85" spans="1:6" ht="21.95" customHeight="1">
      <c r="A85" s="54"/>
      <c r="B85" s="54"/>
      <c r="C85" s="54"/>
      <c r="D85" s="54"/>
      <c r="E85" s="54"/>
      <c r="F85" s="54"/>
    </row>
    <row r="86" spans="1:6" ht="21.95" customHeight="1">
      <c r="A86" s="54"/>
      <c r="B86" s="54"/>
      <c r="C86" s="54"/>
      <c r="D86" s="54"/>
      <c r="E86" s="54"/>
      <c r="F86" s="54"/>
    </row>
    <row r="87" spans="1:6" ht="21.95" customHeight="1">
      <c r="A87" s="54"/>
      <c r="B87" s="54"/>
      <c r="C87" s="54"/>
      <c r="D87" s="54"/>
      <c r="E87" s="54"/>
      <c r="F87" s="54"/>
    </row>
    <row r="88" spans="1:6" ht="21.95" customHeight="1">
      <c r="A88" s="54"/>
      <c r="B88" s="54"/>
      <c r="C88" s="54"/>
      <c r="D88" s="54"/>
      <c r="E88" s="54"/>
      <c r="F88" s="54"/>
    </row>
    <row r="89" spans="1:6" ht="21.95" customHeight="1">
      <c r="A89" s="54"/>
      <c r="B89" s="54"/>
      <c r="C89" s="54"/>
      <c r="D89" s="54"/>
      <c r="E89" s="54"/>
      <c r="F89" s="54"/>
    </row>
    <row r="90" spans="1:6" ht="21.95" customHeight="1">
      <c r="A90" s="54"/>
      <c r="B90" s="54"/>
      <c r="C90" s="54"/>
      <c r="D90" s="54"/>
      <c r="E90" s="54"/>
      <c r="F90" s="54"/>
    </row>
    <row r="91" spans="1:6" ht="21.95" customHeight="1">
      <c r="A91" s="54"/>
      <c r="B91" s="54"/>
      <c r="C91" s="54"/>
      <c r="D91" s="54"/>
      <c r="E91" s="54"/>
      <c r="F91" s="54"/>
    </row>
    <row r="92" spans="1:6" ht="21.95" customHeight="1">
      <c r="A92" s="54"/>
      <c r="B92" s="54"/>
      <c r="C92" s="54"/>
      <c r="D92" s="54"/>
      <c r="E92" s="54"/>
      <c r="F92" s="54"/>
    </row>
    <row r="93" spans="1:6" ht="21.95" customHeight="1">
      <c r="A93" s="54"/>
      <c r="B93" s="54"/>
      <c r="C93" s="54"/>
      <c r="D93" s="54"/>
      <c r="E93" s="54"/>
      <c r="F93" s="54"/>
    </row>
    <row r="94" spans="1:6" ht="21.95" customHeight="1">
      <c r="A94" s="54"/>
      <c r="B94" s="54"/>
      <c r="C94" s="54"/>
      <c r="D94" s="54"/>
      <c r="E94" s="54"/>
      <c r="F94" s="54"/>
    </row>
    <row r="95" spans="1:6" ht="21.95" customHeight="1">
      <c r="A95" s="54"/>
      <c r="B95" s="54"/>
      <c r="C95" s="54"/>
      <c r="D95" s="54"/>
      <c r="E95" s="54"/>
      <c r="F95" s="54"/>
    </row>
    <row r="96" spans="1:6" ht="21.95" customHeight="1">
      <c r="A96" s="54"/>
      <c r="B96" s="54"/>
      <c r="C96" s="54"/>
      <c r="D96" s="54"/>
      <c r="E96" s="54"/>
      <c r="F96" s="54"/>
    </row>
    <row r="97" spans="1:6" ht="21.95" customHeight="1">
      <c r="A97" s="54"/>
      <c r="B97" s="54"/>
      <c r="C97" s="54"/>
      <c r="D97" s="54"/>
      <c r="E97" s="54"/>
      <c r="F97" s="54"/>
    </row>
    <row r="98" spans="1:6" ht="21.95" customHeight="1">
      <c r="A98" s="54"/>
      <c r="B98" s="54"/>
      <c r="C98" s="54"/>
      <c r="D98" s="54"/>
      <c r="E98" s="54"/>
      <c r="F98" s="54"/>
    </row>
    <row r="99" spans="1:6" ht="21.95" customHeight="1">
      <c r="A99" s="54"/>
      <c r="B99" s="54"/>
      <c r="C99" s="54"/>
      <c r="D99" s="54"/>
      <c r="E99" s="54"/>
      <c r="F99" s="54"/>
    </row>
    <row r="100" spans="1:6" ht="21.95" customHeight="1">
      <c r="A100" s="54"/>
      <c r="B100" s="54"/>
      <c r="C100" s="54"/>
      <c r="D100" s="54"/>
      <c r="E100" s="54"/>
      <c r="F100" s="54"/>
    </row>
    <row r="101" spans="1:6" ht="21.95" customHeight="1">
      <c r="A101" s="54"/>
      <c r="B101" s="54"/>
      <c r="C101" s="54"/>
      <c r="D101" s="54"/>
      <c r="E101" s="54"/>
      <c r="F101" s="54"/>
    </row>
    <row r="102" spans="1:6" ht="21.95" customHeight="1">
      <c r="A102" s="54"/>
      <c r="B102" s="54"/>
      <c r="C102" s="54"/>
      <c r="D102" s="54"/>
      <c r="E102" s="54"/>
      <c r="F102" s="54"/>
    </row>
    <row r="103" spans="1:6" ht="18" customHeight="1">
      <c r="A103" s="54"/>
      <c r="B103" s="54"/>
      <c r="C103" s="54"/>
      <c r="D103" s="54"/>
      <c r="E103" s="54"/>
      <c r="F103" s="54"/>
    </row>
    <row r="104" spans="1:6" ht="18" customHeight="1">
      <c r="A104" s="54"/>
      <c r="B104" s="54"/>
      <c r="C104" s="54"/>
      <c r="D104" s="54"/>
      <c r="E104" s="54"/>
      <c r="F104" s="54"/>
    </row>
    <row r="105" spans="1:6" ht="18" customHeight="1">
      <c r="A105" s="54"/>
      <c r="B105" s="54"/>
      <c r="C105" s="54"/>
      <c r="D105" s="54"/>
      <c r="E105" s="54"/>
      <c r="F105" s="54"/>
    </row>
    <row r="106" spans="1:6" ht="18" customHeight="1">
      <c r="A106" s="54"/>
      <c r="B106" s="54"/>
      <c r="C106" s="54"/>
      <c r="D106" s="54"/>
      <c r="E106" s="54"/>
      <c r="F106" s="54"/>
    </row>
    <row r="107" spans="1:6" ht="18" customHeight="1">
      <c r="A107" s="54"/>
      <c r="B107" s="54"/>
      <c r="C107" s="54"/>
      <c r="D107" s="54"/>
      <c r="E107" s="54"/>
      <c r="F107" s="54"/>
    </row>
    <row r="108" spans="1:6" ht="18" customHeight="1">
      <c r="A108" s="54"/>
      <c r="B108" s="54"/>
      <c r="C108" s="54"/>
      <c r="D108" s="54"/>
      <c r="E108" s="54"/>
      <c r="F108" s="54"/>
    </row>
    <row r="109" spans="1:6" ht="18" customHeight="1">
      <c r="A109" s="54"/>
      <c r="B109" s="54"/>
      <c r="C109" s="54"/>
      <c r="D109" s="54"/>
      <c r="E109" s="54"/>
      <c r="F109" s="54"/>
    </row>
    <row r="110" spans="1:6" ht="18" customHeight="1">
      <c r="A110" s="54"/>
      <c r="B110" s="54"/>
      <c r="C110" s="54"/>
      <c r="D110" s="54"/>
      <c r="E110" s="54"/>
      <c r="F110" s="54"/>
    </row>
    <row r="111" spans="1:6" ht="18" customHeight="1">
      <c r="A111" s="54"/>
      <c r="B111" s="54"/>
      <c r="C111" s="54"/>
      <c r="D111" s="54"/>
      <c r="E111" s="54"/>
      <c r="F111" s="54"/>
    </row>
    <row r="112" spans="1:6" ht="18" customHeight="1">
      <c r="A112" s="54"/>
      <c r="B112" s="54"/>
      <c r="C112" s="54"/>
      <c r="D112" s="54"/>
      <c r="E112" s="54"/>
      <c r="F112" s="54"/>
    </row>
    <row r="113" spans="1:6" ht="18" customHeight="1">
      <c r="A113" s="54"/>
      <c r="B113" s="54"/>
      <c r="C113" s="54"/>
      <c r="D113" s="54"/>
      <c r="E113" s="54"/>
      <c r="F113" s="54"/>
    </row>
    <row r="114" spans="1:6" ht="18" customHeight="1">
      <c r="A114" s="54"/>
      <c r="B114" s="54"/>
      <c r="C114" s="54"/>
      <c r="D114" s="54"/>
      <c r="E114" s="54"/>
      <c r="F114" s="54"/>
    </row>
    <row r="115" spans="1:6" ht="18" customHeight="1">
      <c r="A115" s="54"/>
      <c r="B115" s="54"/>
      <c r="C115" s="54"/>
      <c r="D115" s="54"/>
      <c r="E115" s="54"/>
      <c r="F115" s="54"/>
    </row>
    <row r="116" spans="1:6" ht="18" customHeight="1">
      <c r="A116" s="54"/>
      <c r="B116" s="54"/>
      <c r="C116" s="54"/>
      <c r="D116" s="54"/>
      <c r="E116" s="54"/>
      <c r="F116" s="54"/>
    </row>
    <row r="117" spans="1:6" ht="18" customHeight="1">
      <c r="A117" s="54"/>
      <c r="B117" s="54"/>
      <c r="C117" s="54"/>
      <c r="D117" s="54"/>
      <c r="E117" s="54"/>
      <c r="F117" s="54"/>
    </row>
    <row r="118" spans="1:6" ht="18" customHeight="1">
      <c r="A118" s="54"/>
      <c r="B118" s="54"/>
      <c r="C118" s="54"/>
      <c r="D118" s="54"/>
      <c r="E118" s="54"/>
      <c r="F118" s="54"/>
    </row>
    <row r="119" spans="1:6" ht="18" customHeight="1">
      <c r="A119" s="54"/>
      <c r="B119" s="54"/>
      <c r="C119" s="54"/>
      <c r="D119" s="54"/>
      <c r="E119" s="54"/>
      <c r="F119" s="54"/>
    </row>
    <row r="120" spans="1:6" ht="18" customHeight="1">
      <c r="A120" s="54"/>
      <c r="B120" s="54"/>
      <c r="C120" s="54"/>
      <c r="D120" s="54"/>
      <c r="E120" s="54"/>
      <c r="F120" s="54"/>
    </row>
    <row r="121" spans="1:6" ht="18" customHeight="1">
      <c r="A121" s="54"/>
      <c r="B121" s="54"/>
      <c r="C121" s="54"/>
      <c r="D121" s="54"/>
      <c r="E121" s="54"/>
      <c r="F121" s="54"/>
    </row>
    <row r="122" spans="1:6" ht="18" customHeight="1">
      <c r="A122" s="54"/>
      <c r="B122" s="54"/>
      <c r="C122" s="54"/>
      <c r="D122" s="54"/>
      <c r="E122" s="54"/>
      <c r="F122" s="54"/>
    </row>
    <row r="123" spans="1:6" ht="18" customHeight="1">
      <c r="A123" s="54"/>
      <c r="B123" s="54"/>
      <c r="C123" s="54"/>
      <c r="D123" s="54"/>
      <c r="E123" s="54"/>
      <c r="F123" s="54"/>
    </row>
    <row r="124" spans="1:6" ht="18" customHeight="1">
      <c r="A124" s="54"/>
      <c r="B124" s="54"/>
      <c r="C124" s="54"/>
      <c r="D124" s="54"/>
      <c r="E124" s="54"/>
      <c r="F124" s="54"/>
    </row>
    <row r="125" spans="1:6" ht="18" customHeight="1">
      <c r="A125" s="54"/>
      <c r="B125" s="54"/>
      <c r="C125" s="54"/>
      <c r="D125" s="54"/>
      <c r="E125" s="54"/>
      <c r="F125" s="54"/>
    </row>
    <row r="126" spans="1:6" ht="18" customHeight="1">
      <c r="A126" s="54"/>
      <c r="B126" s="54"/>
      <c r="C126" s="54"/>
      <c r="D126" s="54"/>
      <c r="E126" s="54"/>
      <c r="F126" s="54"/>
    </row>
    <row r="127" spans="1:6" ht="18" customHeight="1">
      <c r="A127" s="54"/>
      <c r="B127" s="54"/>
      <c r="C127" s="54"/>
      <c r="D127" s="54"/>
      <c r="E127" s="54"/>
      <c r="F127" s="54"/>
    </row>
    <row r="128" spans="1:6" ht="18" customHeight="1">
      <c r="A128" s="54"/>
      <c r="B128" s="54"/>
      <c r="C128" s="54"/>
      <c r="D128" s="54"/>
      <c r="E128" s="54"/>
      <c r="F128" s="54"/>
    </row>
    <row r="129" spans="1:6" ht="18" customHeight="1">
      <c r="A129" s="54"/>
      <c r="B129" s="54"/>
      <c r="C129" s="54"/>
      <c r="D129" s="54"/>
      <c r="E129" s="54"/>
      <c r="F129" s="54"/>
    </row>
    <row r="130" spans="1:6" ht="18" customHeight="1">
      <c r="A130" s="54"/>
      <c r="B130" s="54"/>
      <c r="C130" s="54"/>
      <c r="D130" s="54"/>
      <c r="E130" s="54"/>
      <c r="F130" s="54"/>
    </row>
    <row r="131" spans="1:6" ht="18" customHeight="1">
      <c r="A131" s="54"/>
      <c r="B131" s="54"/>
      <c r="C131" s="54"/>
      <c r="D131" s="54"/>
      <c r="E131" s="54"/>
      <c r="F131" s="54"/>
    </row>
    <row r="132" spans="1:6" ht="18" customHeight="1">
      <c r="A132" s="54"/>
      <c r="B132" s="54"/>
      <c r="C132" s="54"/>
      <c r="D132" s="54"/>
      <c r="E132" s="54"/>
      <c r="F132" s="54"/>
    </row>
    <row r="133" spans="1:6" ht="18" customHeight="1">
      <c r="A133" s="54"/>
      <c r="B133" s="54"/>
      <c r="C133" s="54"/>
      <c r="D133" s="54"/>
      <c r="E133" s="54"/>
      <c r="F133" s="54"/>
    </row>
    <row r="134" spans="1:6" ht="18" customHeight="1">
      <c r="A134" s="54"/>
      <c r="B134" s="54"/>
      <c r="C134" s="54"/>
      <c r="D134" s="54"/>
      <c r="E134" s="54"/>
      <c r="F134" s="54"/>
    </row>
    <row r="135" spans="1:6" ht="18" customHeight="1">
      <c r="A135" s="54"/>
      <c r="B135" s="54"/>
      <c r="C135" s="54"/>
      <c r="D135" s="54"/>
      <c r="E135" s="54"/>
      <c r="F135" s="54"/>
    </row>
    <row r="136" spans="1:6" ht="18" customHeight="1">
      <c r="A136" s="54"/>
      <c r="B136" s="54"/>
      <c r="C136" s="54"/>
      <c r="D136" s="54"/>
      <c r="E136" s="54"/>
      <c r="F136" s="54"/>
    </row>
    <row r="137" spans="1:6" ht="18" customHeight="1">
      <c r="A137" s="54"/>
      <c r="B137" s="54"/>
      <c r="C137" s="54"/>
      <c r="D137" s="54"/>
      <c r="E137" s="54"/>
      <c r="F137" s="54"/>
    </row>
    <row r="138" spans="1:6" ht="18" customHeight="1">
      <c r="A138" s="54"/>
      <c r="B138" s="54"/>
      <c r="C138" s="54"/>
      <c r="D138" s="54"/>
      <c r="E138" s="54"/>
      <c r="F138" s="54"/>
    </row>
    <row r="139" spans="1:6" ht="18" customHeight="1">
      <c r="A139" s="54"/>
      <c r="B139" s="54"/>
      <c r="C139" s="54"/>
      <c r="D139" s="54"/>
      <c r="E139" s="54"/>
      <c r="F139" s="54"/>
    </row>
    <row r="140" spans="1:6" ht="18" customHeight="1">
      <c r="A140" s="54"/>
      <c r="B140" s="54"/>
      <c r="C140" s="54"/>
      <c r="D140" s="54"/>
      <c r="E140" s="54"/>
      <c r="F140" s="54"/>
    </row>
    <row r="141" spans="1:6" ht="18" customHeight="1">
      <c r="A141" s="54"/>
      <c r="B141" s="54"/>
      <c r="C141" s="54"/>
      <c r="D141" s="54"/>
      <c r="E141" s="54"/>
      <c r="F141" s="54"/>
    </row>
    <row r="142" spans="1:6" ht="18" customHeight="1">
      <c r="A142" s="54"/>
      <c r="B142" s="54"/>
      <c r="C142" s="54"/>
      <c r="D142" s="54"/>
      <c r="E142" s="54"/>
      <c r="F142" s="54"/>
    </row>
    <row r="143" spans="1:6" ht="18" customHeight="1">
      <c r="A143" s="54"/>
      <c r="B143" s="54"/>
      <c r="C143" s="54"/>
      <c r="D143" s="54"/>
      <c r="E143" s="54"/>
      <c r="F143" s="54"/>
    </row>
    <row r="144" spans="1:6" ht="18" customHeight="1">
      <c r="A144" s="54"/>
      <c r="B144" s="54"/>
      <c r="C144" s="54"/>
      <c r="D144" s="54"/>
      <c r="E144" s="54"/>
      <c r="F144" s="54"/>
    </row>
    <row r="145" spans="1:6" ht="18" customHeight="1">
      <c r="A145" s="54"/>
      <c r="B145" s="54"/>
      <c r="C145" s="54"/>
      <c r="D145" s="54"/>
      <c r="E145" s="54"/>
      <c r="F145" s="54"/>
    </row>
    <row r="146" spans="1:6" ht="18" customHeight="1">
      <c r="A146" s="54"/>
      <c r="B146" s="54"/>
      <c r="C146" s="54"/>
      <c r="D146" s="54"/>
      <c r="E146" s="54"/>
      <c r="F146" s="54"/>
    </row>
    <row r="147" spans="1:6" ht="18" customHeight="1">
      <c r="A147" s="54"/>
      <c r="B147" s="54"/>
      <c r="C147" s="54"/>
      <c r="D147" s="54"/>
      <c r="E147" s="54"/>
      <c r="F147" s="54"/>
    </row>
    <row r="148" spans="1:6" ht="18" customHeight="1">
      <c r="A148" s="54"/>
      <c r="B148" s="54"/>
      <c r="C148" s="54"/>
      <c r="D148" s="54"/>
      <c r="E148" s="54"/>
      <c r="F148" s="54"/>
    </row>
    <row r="149" spans="1:6" ht="18" customHeight="1">
      <c r="A149" s="54"/>
      <c r="B149" s="54"/>
      <c r="C149" s="54"/>
      <c r="D149" s="54"/>
      <c r="E149" s="54"/>
      <c r="F149" s="54"/>
    </row>
    <row r="150" spans="1:6" ht="18" customHeight="1">
      <c r="A150" s="54"/>
      <c r="B150" s="54"/>
      <c r="C150" s="54"/>
      <c r="D150" s="54"/>
      <c r="E150" s="54"/>
      <c r="F150" s="54"/>
    </row>
    <row r="151" spans="1:6" ht="18" customHeight="1">
      <c r="A151" s="54"/>
      <c r="B151" s="54"/>
      <c r="C151" s="54"/>
      <c r="D151" s="54"/>
      <c r="E151" s="54"/>
      <c r="F151" s="54"/>
    </row>
    <row r="152" spans="1:6" ht="18" customHeight="1">
      <c r="A152" s="54"/>
      <c r="B152" s="54"/>
      <c r="C152" s="54"/>
      <c r="D152" s="54"/>
      <c r="E152" s="54"/>
      <c r="F152" s="54"/>
    </row>
    <row r="153" spans="1:6" ht="18" customHeight="1">
      <c r="A153" s="54"/>
      <c r="B153" s="54"/>
      <c r="C153" s="54"/>
      <c r="D153" s="54"/>
      <c r="E153" s="54"/>
      <c r="F153" s="54"/>
    </row>
    <row r="154" spans="1:6" ht="18" customHeight="1">
      <c r="A154" s="54"/>
      <c r="B154" s="54"/>
      <c r="C154" s="54"/>
      <c r="D154" s="54"/>
      <c r="E154" s="54"/>
      <c r="F154" s="54"/>
    </row>
    <row r="155" spans="1:6" ht="18" customHeight="1">
      <c r="A155" s="54"/>
      <c r="B155" s="54"/>
      <c r="C155" s="54"/>
      <c r="D155" s="54"/>
      <c r="E155" s="54"/>
      <c r="F155" s="54"/>
    </row>
    <row r="156" spans="1:6" ht="18" customHeight="1">
      <c r="A156" s="54"/>
      <c r="B156" s="54"/>
      <c r="C156" s="54"/>
      <c r="D156" s="54"/>
      <c r="E156" s="54"/>
      <c r="F156" s="54"/>
    </row>
    <row r="157" spans="1:6" ht="18" customHeight="1">
      <c r="A157" s="54"/>
      <c r="B157" s="54"/>
      <c r="C157" s="54"/>
      <c r="D157" s="54"/>
      <c r="E157" s="54"/>
      <c r="F157" s="54"/>
    </row>
    <row r="158" spans="1:6" ht="18" customHeight="1">
      <c r="A158" s="54"/>
      <c r="B158" s="54"/>
      <c r="C158" s="54"/>
      <c r="D158" s="54"/>
      <c r="E158" s="54"/>
      <c r="F158" s="54"/>
    </row>
    <row r="159" spans="1:6" ht="18" customHeight="1">
      <c r="A159" s="54"/>
      <c r="B159" s="54"/>
      <c r="C159" s="54"/>
      <c r="D159" s="54"/>
      <c r="E159" s="54"/>
      <c r="F159" s="54"/>
    </row>
    <row r="160" spans="1:6" ht="18" customHeight="1">
      <c r="A160" s="54"/>
      <c r="B160" s="54"/>
      <c r="C160" s="54"/>
      <c r="D160" s="54"/>
      <c r="E160" s="54"/>
      <c r="F160" s="54"/>
    </row>
    <row r="161" spans="1:6" ht="18" customHeight="1">
      <c r="A161" s="54"/>
      <c r="B161" s="54"/>
      <c r="C161" s="54"/>
      <c r="D161" s="54"/>
      <c r="E161" s="54"/>
      <c r="F161" s="54"/>
    </row>
    <row r="162" spans="1:6" ht="18" customHeight="1">
      <c r="A162" s="54"/>
      <c r="B162" s="54"/>
      <c r="C162" s="54"/>
      <c r="D162" s="54"/>
      <c r="E162" s="54"/>
      <c r="F162" s="54"/>
    </row>
    <row r="163" spans="1:6" ht="18" customHeight="1">
      <c r="A163" s="54"/>
      <c r="B163" s="54"/>
      <c r="C163" s="54"/>
      <c r="D163" s="54"/>
      <c r="E163" s="54"/>
      <c r="F163" s="54"/>
    </row>
    <row r="164" spans="1:6" ht="18" customHeight="1">
      <c r="A164" s="54"/>
      <c r="B164" s="54"/>
      <c r="C164" s="54"/>
      <c r="D164" s="54"/>
      <c r="E164" s="54"/>
      <c r="F164" s="54"/>
    </row>
    <row r="165" spans="1:6" ht="18" customHeight="1">
      <c r="A165" s="54"/>
      <c r="B165" s="54"/>
      <c r="C165" s="54"/>
      <c r="D165" s="54"/>
      <c r="E165" s="54"/>
      <c r="F165" s="54"/>
    </row>
    <row r="166" spans="1:6" ht="18" customHeight="1">
      <c r="A166" s="54"/>
      <c r="B166" s="54"/>
      <c r="C166" s="54"/>
      <c r="D166" s="54"/>
      <c r="E166" s="54"/>
      <c r="F166" s="54"/>
    </row>
    <row r="167" spans="1:6" ht="18" customHeight="1">
      <c r="A167" s="54"/>
      <c r="B167" s="54"/>
      <c r="C167" s="54"/>
      <c r="D167" s="54"/>
      <c r="E167" s="54"/>
      <c r="F167" s="54"/>
    </row>
    <row r="168" spans="1:6" ht="18" customHeight="1">
      <c r="A168" s="54"/>
      <c r="B168" s="54"/>
      <c r="C168" s="54"/>
      <c r="D168" s="54"/>
      <c r="E168" s="54"/>
      <c r="F168" s="54"/>
    </row>
    <row r="169" spans="1:6" ht="18" customHeight="1">
      <c r="A169" s="54"/>
      <c r="B169" s="54"/>
      <c r="C169" s="54"/>
      <c r="D169" s="54"/>
      <c r="E169" s="54"/>
      <c r="F169" s="54"/>
    </row>
    <row r="170" spans="1:6" ht="18" customHeight="1">
      <c r="A170" s="54"/>
      <c r="B170" s="54"/>
      <c r="C170" s="54"/>
      <c r="D170" s="54"/>
      <c r="E170" s="54"/>
      <c r="F170" s="54"/>
    </row>
    <row r="171" spans="1:6" ht="18" customHeight="1">
      <c r="A171" s="54"/>
      <c r="B171" s="54"/>
      <c r="C171" s="54"/>
      <c r="D171" s="54"/>
      <c r="E171" s="54"/>
      <c r="F171" s="54"/>
    </row>
    <row r="172" spans="1:6" ht="18" customHeight="1">
      <c r="A172" s="54"/>
      <c r="B172" s="54"/>
      <c r="C172" s="54"/>
      <c r="D172" s="54"/>
      <c r="E172" s="54"/>
      <c r="F172" s="54"/>
    </row>
    <row r="173" spans="1:6" ht="18" customHeight="1">
      <c r="A173" s="54"/>
      <c r="B173" s="54"/>
      <c r="C173" s="54"/>
      <c r="D173" s="54"/>
      <c r="E173" s="54"/>
      <c r="F173" s="54"/>
    </row>
    <row r="174" spans="1:6" ht="18" customHeight="1">
      <c r="A174" s="54"/>
      <c r="B174" s="54"/>
      <c r="C174" s="54"/>
      <c r="D174" s="54"/>
      <c r="E174" s="54"/>
      <c r="F174" s="54"/>
    </row>
    <row r="175" spans="1:6" ht="18" customHeight="1">
      <c r="A175" s="54"/>
      <c r="B175" s="54"/>
      <c r="C175" s="54"/>
      <c r="D175" s="54"/>
      <c r="E175" s="54"/>
      <c r="F175" s="54"/>
    </row>
    <row r="176" spans="1:6" ht="18" customHeight="1">
      <c r="A176" s="54"/>
      <c r="B176" s="54"/>
      <c r="C176" s="54"/>
      <c r="D176" s="54"/>
      <c r="E176" s="54"/>
      <c r="F176" s="54"/>
    </row>
    <row r="177" spans="1:6" ht="18" customHeight="1">
      <c r="A177" s="54"/>
      <c r="B177" s="54"/>
      <c r="C177" s="54"/>
      <c r="D177" s="54"/>
      <c r="E177" s="54"/>
      <c r="F177" s="54"/>
    </row>
    <row r="178" spans="1:6" ht="18" customHeight="1">
      <c r="A178" s="54"/>
      <c r="B178" s="54"/>
      <c r="C178" s="54"/>
      <c r="D178" s="54"/>
      <c r="E178" s="54"/>
      <c r="F178" s="54"/>
    </row>
    <row r="179" spans="1:6" ht="18" customHeight="1">
      <c r="A179" s="54"/>
      <c r="B179" s="54"/>
      <c r="C179" s="54"/>
      <c r="D179" s="54"/>
      <c r="E179" s="54"/>
      <c r="F179" s="54"/>
    </row>
    <row r="180" spans="1:6" ht="18" customHeight="1">
      <c r="A180" s="54"/>
      <c r="B180" s="54"/>
      <c r="C180" s="54"/>
      <c r="D180" s="54"/>
      <c r="E180" s="54"/>
      <c r="F180" s="54"/>
    </row>
    <row r="181" spans="1:6" ht="18" customHeight="1">
      <c r="A181" s="54"/>
      <c r="B181" s="54"/>
      <c r="C181" s="54"/>
      <c r="D181" s="54"/>
      <c r="E181" s="54"/>
      <c r="F181" s="54"/>
    </row>
    <row r="182" spans="1:6" ht="18" customHeight="1">
      <c r="A182" s="54"/>
      <c r="B182" s="54"/>
      <c r="C182" s="54"/>
      <c r="D182" s="54"/>
      <c r="E182" s="54"/>
      <c r="F182" s="54"/>
    </row>
    <row r="183" spans="1:6" ht="18" customHeight="1">
      <c r="A183" s="54"/>
      <c r="B183" s="54"/>
      <c r="C183" s="54"/>
      <c r="D183" s="54"/>
      <c r="E183" s="54"/>
      <c r="F183" s="54"/>
    </row>
    <row r="184" spans="1:6" ht="18" customHeight="1">
      <c r="A184" s="54"/>
      <c r="B184" s="54"/>
      <c r="C184" s="54"/>
      <c r="D184" s="54"/>
      <c r="E184" s="54"/>
      <c r="F184" s="54"/>
    </row>
    <row r="185" spans="1:6" ht="18" customHeight="1">
      <c r="A185" s="54"/>
      <c r="B185" s="54"/>
      <c r="C185" s="54"/>
      <c r="D185" s="54"/>
      <c r="E185" s="54"/>
      <c r="F185" s="54"/>
    </row>
    <row r="186" spans="1:6" ht="18" customHeight="1">
      <c r="A186" s="54"/>
      <c r="B186" s="54"/>
      <c r="C186" s="54"/>
      <c r="D186" s="54"/>
      <c r="E186" s="54"/>
      <c r="F186" s="54"/>
    </row>
    <row r="187" spans="1:6" ht="18" customHeight="1">
      <c r="A187" s="54"/>
      <c r="B187" s="54"/>
      <c r="C187" s="54"/>
      <c r="D187" s="54"/>
      <c r="E187" s="54"/>
      <c r="F187" s="54"/>
    </row>
    <row r="188" spans="1:6" ht="18" customHeight="1">
      <c r="A188" s="54"/>
      <c r="B188" s="54"/>
      <c r="C188" s="54"/>
      <c r="D188" s="54"/>
      <c r="E188" s="54"/>
      <c r="F188" s="54"/>
    </row>
    <row r="189" spans="1:6" ht="18" customHeight="1">
      <c r="A189" s="54"/>
      <c r="B189" s="54"/>
      <c r="C189" s="54"/>
      <c r="D189" s="54"/>
      <c r="E189" s="54"/>
      <c r="F189" s="54"/>
    </row>
    <row r="190" spans="1:6" ht="18" customHeight="1">
      <c r="A190" s="54"/>
      <c r="B190" s="54"/>
      <c r="C190" s="54"/>
      <c r="D190" s="54"/>
      <c r="E190" s="54"/>
      <c r="F190" s="54"/>
    </row>
    <row r="191" spans="1:6" ht="18" customHeight="1">
      <c r="A191" s="54"/>
      <c r="B191" s="54"/>
      <c r="C191" s="54"/>
      <c r="D191" s="54"/>
      <c r="E191" s="54"/>
      <c r="F191" s="54"/>
    </row>
    <row r="192" spans="1:6" ht="18" customHeight="1">
      <c r="A192" s="54"/>
      <c r="B192" s="54"/>
      <c r="C192" s="54"/>
      <c r="D192" s="54"/>
      <c r="E192" s="54"/>
      <c r="F192" s="54"/>
    </row>
    <row r="193" spans="1:6" ht="18" customHeight="1">
      <c r="A193" s="54"/>
      <c r="B193" s="54"/>
      <c r="C193" s="54"/>
      <c r="D193" s="54"/>
      <c r="E193" s="54"/>
      <c r="F193" s="54"/>
    </row>
    <row r="194" spans="1:6" ht="18" customHeight="1">
      <c r="A194" s="54"/>
      <c r="B194" s="54"/>
      <c r="C194" s="54"/>
      <c r="D194" s="54"/>
      <c r="E194" s="54"/>
      <c r="F194" s="54"/>
    </row>
    <row r="195" spans="1:6" ht="18" customHeight="1">
      <c r="A195" s="54"/>
      <c r="B195" s="54"/>
      <c r="C195" s="54"/>
      <c r="D195" s="54"/>
      <c r="E195" s="54"/>
      <c r="F195" s="54"/>
    </row>
    <row r="196" spans="1:6" ht="18" customHeight="1">
      <c r="A196" s="54"/>
      <c r="B196" s="54"/>
      <c r="C196" s="54"/>
      <c r="D196" s="54"/>
      <c r="E196" s="54"/>
      <c r="F196" s="54"/>
    </row>
    <row r="197" spans="1:6" ht="18" customHeight="1">
      <c r="A197" s="54"/>
      <c r="B197" s="54"/>
      <c r="C197" s="54"/>
      <c r="D197" s="54"/>
      <c r="E197" s="54"/>
      <c r="F197" s="54"/>
    </row>
    <row r="198" spans="1:6" ht="18" customHeight="1">
      <c r="A198" s="54"/>
      <c r="B198" s="54"/>
      <c r="C198" s="54"/>
      <c r="D198" s="54"/>
      <c r="E198" s="54"/>
      <c r="F198" s="54"/>
    </row>
    <row r="199" spans="1:6" ht="18" customHeight="1">
      <c r="A199" s="54"/>
      <c r="B199" s="54"/>
      <c r="C199" s="54"/>
      <c r="D199" s="54"/>
      <c r="E199" s="54"/>
      <c r="F199" s="54"/>
    </row>
    <row r="200" spans="1:6" ht="18" customHeight="1">
      <c r="A200" s="54"/>
      <c r="B200" s="54"/>
      <c r="C200" s="54"/>
      <c r="D200" s="54"/>
      <c r="E200" s="54"/>
      <c r="F200" s="54"/>
    </row>
    <row r="201" spans="1:6" ht="18" customHeight="1">
      <c r="A201" s="54"/>
      <c r="B201" s="54"/>
      <c r="C201" s="54"/>
      <c r="D201" s="54"/>
      <c r="E201" s="54"/>
      <c r="F201" s="54"/>
    </row>
    <row r="202" spans="1:6" ht="18" customHeight="1">
      <c r="A202" s="54"/>
      <c r="B202" s="54"/>
      <c r="C202" s="54"/>
      <c r="D202" s="54"/>
      <c r="E202" s="54"/>
      <c r="F202" s="54"/>
    </row>
    <row r="203" spans="1:6" ht="18" customHeight="1">
      <c r="A203" s="54"/>
      <c r="B203" s="54"/>
      <c r="C203" s="54"/>
      <c r="D203" s="54"/>
      <c r="E203" s="54"/>
      <c r="F203" s="54"/>
    </row>
    <row r="204" spans="1:6" ht="18" customHeight="1">
      <c r="A204" s="54"/>
      <c r="B204" s="54"/>
      <c r="C204" s="54"/>
      <c r="D204" s="54"/>
      <c r="E204" s="54"/>
      <c r="F204" s="54"/>
    </row>
    <row r="205" spans="1:6" ht="18" customHeight="1">
      <c r="A205" s="54"/>
      <c r="B205" s="54"/>
      <c r="C205" s="54"/>
      <c r="D205" s="54"/>
      <c r="E205" s="54"/>
      <c r="F205" s="54"/>
    </row>
    <row r="206" spans="1:6" ht="18" customHeight="1">
      <c r="A206" s="54"/>
      <c r="B206" s="54"/>
      <c r="C206" s="54"/>
      <c r="D206" s="54"/>
      <c r="E206" s="54"/>
      <c r="F206" s="54"/>
    </row>
    <row r="207" spans="1:6" ht="18" customHeight="1">
      <c r="A207" s="54"/>
      <c r="B207" s="54"/>
      <c r="C207" s="54"/>
      <c r="D207" s="54"/>
      <c r="E207" s="54"/>
      <c r="F207" s="54"/>
    </row>
    <row r="208" spans="1:6" ht="18" customHeight="1">
      <c r="A208" s="54"/>
      <c r="B208" s="54"/>
      <c r="C208" s="54"/>
      <c r="D208" s="54"/>
      <c r="E208" s="54"/>
      <c r="F208" s="54"/>
    </row>
    <row r="209" spans="1:6" ht="18" customHeight="1">
      <c r="A209" s="54"/>
      <c r="B209" s="54"/>
      <c r="C209" s="54"/>
      <c r="D209" s="54"/>
      <c r="E209" s="54"/>
      <c r="F209" s="54"/>
    </row>
    <row r="210" spans="1:6" ht="18" customHeight="1">
      <c r="A210" s="54"/>
      <c r="B210" s="54"/>
      <c r="C210" s="54"/>
      <c r="D210" s="54"/>
      <c r="E210" s="54"/>
      <c r="F210" s="54"/>
    </row>
    <row r="211" spans="1:6" ht="18" customHeight="1">
      <c r="A211" s="54"/>
      <c r="B211" s="54"/>
      <c r="C211" s="54"/>
      <c r="D211" s="54"/>
      <c r="E211" s="54"/>
      <c r="F211" s="54"/>
    </row>
    <row r="212" spans="1:6" ht="18" customHeight="1">
      <c r="A212" s="54"/>
      <c r="B212" s="54"/>
      <c r="C212" s="54"/>
      <c r="D212" s="54"/>
      <c r="E212" s="54"/>
      <c r="F212" s="54"/>
    </row>
    <row r="213" spans="1:6" ht="18" customHeight="1">
      <c r="A213" s="54"/>
      <c r="B213" s="54"/>
      <c r="C213" s="54"/>
      <c r="D213" s="54"/>
      <c r="E213" s="54"/>
      <c r="F213" s="54"/>
    </row>
    <row r="214" spans="1:6" ht="18" customHeight="1">
      <c r="A214" s="54"/>
      <c r="B214" s="54"/>
      <c r="C214" s="54"/>
      <c r="D214" s="54"/>
      <c r="E214" s="54"/>
      <c r="F214" s="54"/>
    </row>
    <row r="215" spans="1:6" ht="18" customHeight="1">
      <c r="A215" s="54"/>
      <c r="B215" s="54"/>
      <c r="C215" s="54"/>
      <c r="D215" s="54"/>
      <c r="E215" s="54"/>
      <c r="F215" s="54"/>
    </row>
    <row r="216" spans="1:6" ht="18" customHeight="1">
      <c r="A216" s="54"/>
      <c r="B216" s="54"/>
      <c r="C216" s="54"/>
      <c r="D216" s="54"/>
      <c r="E216" s="54"/>
      <c r="F216" s="54"/>
    </row>
    <row r="217" spans="1:6" ht="18" customHeight="1">
      <c r="A217" s="54"/>
      <c r="B217" s="54"/>
      <c r="C217" s="54"/>
      <c r="D217" s="54"/>
      <c r="E217" s="54"/>
      <c r="F217" s="54"/>
    </row>
    <row r="218" spans="1:6" ht="18" customHeight="1">
      <c r="A218" s="54"/>
      <c r="B218" s="54"/>
      <c r="C218" s="54"/>
      <c r="D218" s="54"/>
      <c r="E218" s="54"/>
      <c r="F218" s="54"/>
    </row>
    <row r="219" spans="1:6" ht="18" customHeight="1">
      <c r="A219" s="54"/>
      <c r="B219" s="54"/>
      <c r="C219" s="54"/>
      <c r="D219" s="54"/>
      <c r="E219" s="54"/>
      <c r="F219" s="54"/>
    </row>
    <row r="220" spans="1:6" ht="18" customHeight="1">
      <c r="A220" s="54"/>
      <c r="B220" s="54"/>
      <c r="C220" s="54"/>
      <c r="D220" s="54"/>
      <c r="E220" s="54"/>
      <c r="F220" s="54"/>
    </row>
    <row r="221" spans="1:6" ht="18" customHeight="1">
      <c r="A221" s="54"/>
      <c r="B221" s="54"/>
      <c r="C221" s="54"/>
      <c r="D221" s="54"/>
      <c r="E221" s="54"/>
      <c r="F221" s="54"/>
    </row>
    <row r="222" spans="1:6" ht="18" customHeight="1">
      <c r="A222" s="54"/>
      <c r="B222" s="54"/>
      <c r="C222" s="54"/>
      <c r="D222" s="54"/>
      <c r="E222" s="54"/>
      <c r="F222" s="54"/>
    </row>
    <row r="223" spans="1:6" ht="18" customHeight="1">
      <c r="A223" s="54"/>
      <c r="B223" s="54"/>
      <c r="C223" s="54"/>
      <c r="D223" s="54"/>
      <c r="E223" s="54"/>
      <c r="F223" s="54"/>
    </row>
    <row r="224" spans="1:6" ht="18" customHeight="1">
      <c r="A224" s="54"/>
      <c r="B224" s="54"/>
      <c r="C224" s="54"/>
      <c r="D224" s="54"/>
      <c r="E224" s="54"/>
      <c r="F224" s="54"/>
    </row>
    <row r="225" spans="1:6" ht="18" customHeight="1">
      <c r="A225" s="54"/>
      <c r="B225" s="54"/>
      <c r="C225" s="54"/>
      <c r="D225" s="54"/>
      <c r="E225" s="54"/>
      <c r="F225" s="54"/>
    </row>
    <row r="226" spans="1:6" ht="18" customHeight="1">
      <c r="A226" s="54"/>
      <c r="B226" s="54"/>
      <c r="C226" s="54"/>
      <c r="D226" s="54"/>
      <c r="E226" s="54"/>
      <c r="F226" s="54"/>
    </row>
    <row r="227" spans="1:6" ht="18" customHeight="1">
      <c r="A227" s="54"/>
      <c r="B227" s="54"/>
      <c r="C227" s="54"/>
      <c r="D227" s="54"/>
      <c r="E227" s="54"/>
      <c r="F227" s="54"/>
    </row>
    <row r="228" spans="1:6" ht="18" customHeight="1">
      <c r="A228" s="54"/>
      <c r="B228" s="54"/>
      <c r="C228" s="54"/>
      <c r="D228" s="54"/>
      <c r="E228" s="54"/>
      <c r="F228" s="54"/>
    </row>
    <row r="229" spans="1:6" ht="18" customHeight="1">
      <c r="A229" s="54"/>
      <c r="B229" s="54"/>
      <c r="C229" s="54"/>
      <c r="D229" s="54"/>
      <c r="E229" s="54"/>
      <c r="F229" s="54"/>
    </row>
    <row r="230" spans="1:6" ht="18" customHeight="1">
      <c r="A230" s="54"/>
      <c r="B230" s="54"/>
      <c r="C230" s="54"/>
      <c r="D230" s="54"/>
      <c r="E230" s="54"/>
      <c r="F230" s="54"/>
    </row>
    <row r="231" spans="1:6" ht="18" customHeight="1">
      <c r="A231" s="54"/>
      <c r="B231" s="54"/>
      <c r="C231" s="54"/>
      <c r="D231" s="54"/>
      <c r="E231" s="54"/>
      <c r="F231" s="54"/>
    </row>
    <row r="232" spans="1:6" ht="18" customHeight="1">
      <c r="A232" s="54"/>
      <c r="B232" s="54"/>
      <c r="C232" s="54"/>
      <c r="D232" s="54"/>
      <c r="E232" s="54"/>
      <c r="F232" s="54"/>
    </row>
    <row r="233" spans="1:6" ht="18" customHeight="1">
      <c r="A233" s="54"/>
      <c r="B233" s="54"/>
      <c r="C233" s="54"/>
      <c r="D233" s="54"/>
      <c r="E233" s="54"/>
      <c r="F233" s="54"/>
    </row>
    <row r="234" spans="1:6" ht="18" customHeight="1">
      <c r="A234" s="54"/>
      <c r="B234" s="54"/>
      <c r="C234" s="54"/>
      <c r="D234" s="54"/>
      <c r="E234" s="54"/>
      <c r="F234" s="54"/>
    </row>
    <row r="235" spans="1:6" ht="18" customHeight="1">
      <c r="A235" s="54"/>
      <c r="B235" s="54"/>
      <c r="C235" s="54"/>
      <c r="D235" s="54"/>
      <c r="E235" s="54"/>
      <c r="F235" s="54"/>
    </row>
    <row r="236" spans="1:6" ht="18" customHeight="1">
      <c r="A236" s="54"/>
      <c r="B236" s="54"/>
      <c r="C236" s="54"/>
      <c r="D236" s="54"/>
      <c r="E236" s="54"/>
      <c r="F236" s="54"/>
    </row>
    <row r="237" spans="1:6" ht="18" customHeight="1">
      <c r="A237" s="54"/>
      <c r="B237" s="54"/>
      <c r="C237" s="54"/>
      <c r="D237" s="54"/>
      <c r="E237" s="54"/>
      <c r="F237" s="54"/>
    </row>
    <row r="238" spans="1:6" ht="18" customHeight="1">
      <c r="A238" s="54"/>
      <c r="B238" s="54"/>
      <c r="C238" s="54"/>
      <c r="D238" s="54"/>
      <c r="E238" s="54"/>
      <c r="F238" s="54"/>
    </row>
    <row r="239" spans="1:6" ht="18" customHeight="1">
      <c r="A239" s="54"/>
      <c r="B239" s="54"/>
      <c r="C239" s="54"/>
      <c r="D239" s="54"/>
      <c r="E239" s="54"/>
      <c r="F239" s="54"/>
    </row>
    <row r="240" spans="1:6" ht="18" customHeight="1">
      <c r="A240" s="54"/>
      <c r="B240" s="54"/>
      <c r="C240" s="54"/>
      <c r="D240" s="54"/>
      <c r="E240" s="54"/>
      <c r="F240" s="54"/>
    </row>
    <row r="241" spans="1:6" ht="18" customHeight="1">
      <c r="A241" s="54"/>
      <c r="B241" s="54"/>
      <c r="C241" s="54"/>
      <c r="D241" s="54"/>
      <c r="E241" s="54"/>
      <c r="F241" s="54"/>
    </row>
    <row r="242" spans="1:6" ht="18" customHeight="1">
      <c r="A242" s="54"/>
      <c r="B242" s="54"/>
      <c r="C242" s="54"/>
      <c r="D242" s="54"/>
      <c r="E242" s="54"/>
      <c r="F242" s="54"/>
    </row>
    <row r="243" spans="1:6" ht="18" customHeight="1">
      <c r="A243" s="54"/>
      <c r="B243" s="54"/>
      <c r="C243" s="54"/>
      <c r="D243" s="54"/>
      <c r="E243" s="54"/>
      <c r="F243" s="54"/>
    </row>
    <row r="244" spans="1:6" ht="18" customHeight="1">
      <c r="A244" s="54"/>
      <c r="B244" s="54"/>
      <c r="C244" s="54"/>
      <c r="D244" s="54"/>
      <c r="E244" s="54"/>
      <c r="F244" s="54"/>
    </row>
    <row r="245" spans="1:6" ht="18" customHeight="1">
      <c r="A245" s="54"/>
      <c r="B245" s="54"/>
      <c r="C245" s="54"/>
      <c r="D245" s="54"/>
      <c r="E245" s="54"/>
      <c r="F245" s="54"/>
    </row>
    <row r="246" spans="1:6" ht="18" customHeight="1">
      <c r="A246" s="54"/>
      <c r="B246" s="54"/>
      <c r="C246" s="54"/>
      <c r="D246" s="54"/>
      <c r="E246" s="54"/>
      <c r="F246" s="54"/>
    </row>
    <row r="247" spans="1:6" ht="18" customHeight="1">
      <c r="A247" s="54"/>
      <c r="B247" s="54"/>
      <c r="C247" s="54"/>
      <c r="D247" s="54"/>
      <c r="E247" s="54"/>
      <c r="F247" s="54"/>
    </row>
    <row r="248" spans="1:6" ht="18" customHeight="1">
      <c r="A248" s="54"/>
      <c r="B248" s="54"/>
      <c r="C248" s="54"/>
      <c r="D248" s="54"/>
      <c r="E248" s="54"/>
      <c r="F248" s="54"/>
    </row>
    <row r="249" spans="1:6" ht="18" customHeight="1">
      <c r="A249" s="54"/>
      <c r="B249" s="54"/>
      <c r="C249" s="54"/>
      <c r="D249" s="54"/>
      <c r="E249" s="54"/>
      <c r="F249" s="54"/>
    </row>
    <row r="250" spans="1:6" ht="18" customHeight="1">
      <c r="A250" s="54"/>
      <c r="B250" s="54"/>
      <c r="C250" s="54"/>
      <c r="D250" s="54"/>
      <c r="E250" s="54"/>
      <c r="F250" s="54"/>
    </row>
    <row r="251" spans="1:6" ht="18" customHeight="1">
      <c r="A251" s="54"/>
      <c r="B251" s="54"/>
      <c r="C251" s="54"/>
      <c r="D251" s="54"/>
      <c r="E251" s="54"/>
      <c r="F251" s="54"/>
    </row>
    <row r="252" spans="1:6" ht="18" customHeight="1">
      <c r="A252" s="54"/>
      <c r="B252" s="54"/>
      <c r="C252" s="54"/>
      <c r="D252" s="54"/>
      <c r="E252" s="54"/>
      <c r="F252" s="54"/>
    </row>
    <row r="253" spans="1:6" ht="18" customHeight="1">
      <c r="A253" s="54"/>
      <c r="B253" s="54"/>
      <c r="C253" s="54"/>
      <c r="D253" s="54"/>
      <c r="E253" s="54"/>
      <c r="F253" s="54"/>
    </row>
    <row r="254" spans="1:6" ht="18" customHeight="1">
      <c r="A254" s="54"/>
      <c r="B254" s="54"/>
      <c r="C254" s="54"/>
      <c r="D254" s="54"/>
      <c r="E254" s="54"/>
      <c r="F254" s="54"/>
    </row>
    <row r="255" spans="1:6" ht="18" customHeight="1">
      <c r="A255" s="54"/>
      <c r="B255" s="54"/>
      <c r="C255" s="54"/>
      <c r="D255" s="54"/>
      <c r="E255" s="54"/>
      <c r="F255" s="54"/>
    </row>
    <row r="256" spans="1:6" ht="18" customHeight="1">
      <c r="A256" s="54"/>
      <c r="B256" s="54"/>
      <c r="C256" s="54"/>
      <c r="D256" s="54"/>
      <c r="E256" s="54"/>
      <c r="F256" s="54"/>
    </row>
    <row r="257" spans="1:6" ht="18" customHeight="1">
      <c r="A257" s="54"/>
      <c r="B257" s="54"/>
      <c r="C257" s="54"/>
      <c r="D257" s="54"/>
      <c r="E257" s="54"/>
      <c r="F257" s="54"/>
    </row>
    <row r="258" spans="1:6" ht="18" customHeight="1">
      <c r="A258" s="54"/>
      <c r="B258" s="54"/>
      <c r="C258" s="54"/>
      <c r="D258" s="54"/>
      <c r="E258" s="54"/>
      <c r="F258" s="54"/>
    </row>
    <row r="259" spans="1:6" ht="18" customHeight="1">
      <c r="A259" s="54"/>
      <c r="B259" s="54"/>
      <c r="C259" s="54"/>
      <c r="D259" s="54"/>
      <c r="E259" s="54"/>
      <c r="F259" s="54"/>
    </row>
    <row r="260" spans="1:6" ht="18" customHeight="1">
      <c r="A260" s="54"/>
      <c r="B260" s="54"/>
      <c r="C260" s="54"/>
      <c r="D260" s="54"/>
      <c r="E260" s="54"/>
      <c r="F260" s="54"/>
    </row>
    <row r="261" spans="1:6" ht="18" customHeight="1">
      <c r="A261" s="54"/>
      <c r="B261" s="54"/>
      <c r="C261" s="54"/>
      <c r="D261" s="54"/>
      <c r="E261" s="54"/>
      <c r="F261" s="54"/>
    </row>
    <row r="262" spans="1:6" ht="18" customHeight="1">
      <c r="A262" s="54"/>
      <c r="B262" s="54"/>
      <c r="C262" s="54"/>
      <c r="D262" s="54"/>
      <c r="E262" s="54"/>
      <c r="F262" s="54"/>
    </row>
    <row r="263" spans="1:6" ht="18" customHeight="1">
      <c r="A263" s="54"/>
      <c r="B263" s="54"/>
      <c r="C263" s="54"/>
      <c r="D263" s="54"/>
      <c r="E263" s="54"/>
      <c r="F263" s="54"/>
    </row>
    <row r="264" spans="1:6" ht="18" customHeight="1">
      <c r="A264" s="54"/>
      <c r="B264" s="54"/>
      <c r="C264" s="54"/>
      <c r="D264" s="54"/>
      <c r="E264" s="54"/>
      <c r="F264" s="54"/>
    </row>
    <row r="265" spans="1:6" ht="18" customHeight="1">
      <c r="A265" s="54"/>
      <c r="B265" s="54"/>
      <c r="C265" s="54"/>
      <c r="D265" s="54"/>
      <c r="E265" s="54"/>
      <c r="F265" s="54"/>
    </row>
    <row r="266" spans="1:6" ht="18" customHeight="1">
      <c r="A266" s="54"/>
      <c r="B266" s="54"/>
      <c r="C266" s="54"/>
      <c r="D266" s="54"/>
      <c r="E266" s="54"/>
      <c r="F266" s="54"/>
    </row>
    <row r="267" spans="1:6" ht="18" customHeight="1">
      <c r="A267" s="54"/>
      <c r="B267" s="54"/>
      <c r="C267" s="54"/>
      <c r="D267" s="54"/>
      <c r="E267" s="54"/>
      <c r="F267" s="54"/>
    </row>
    <row r="268" spans="1:6" ht="18" customHeight="1">
      <c r="A268" s="54"/>
      <c r="B268" s="54"/>
      <c r="C268" s="54"/>
      <c r="D268" s="54"/>
      <c r="E268" s="54"/>
      <c r="F268" s="54"/>
    </row>
    <row r="269" spans="1:6" ht="18" customHeight="1">
      <c r="A269" s="54"/>
      <c r="B269" s="54"/>
      <c r="C269" s="54"/>
      <c r="D269" s="54"/>
      <c r="E269" s="54"/>
      <c r="F269" s="54"/>
    </row>
    <row r="270" spans="1:6" ht="18" customHeight="1">
      <c r="A270" s="54"/>
      <c r="B270" s="54"/>
      <c r="C270" s="54"/>
      <c r="D270" s="54"/>
      <c r="E270" s="54"/>
      <c r="F270" s="54"/>
    </row>
    <row r="271" spans="1:6" ht="18" customHeight="1">
      <c r="A271" s="54"/>
      <c r="B271" s="54"/>
      <c r="C271" s="54"/>
      <c r="D271" s="54"/>
      <c r="E271" s="54"/>
      <c r="F271" s="54"/>
    </row>
    <row r="272" spans="1:6" ht="18" customHeight="1">
      <c r="A272" s="54"/>
      <c r="B272" s="54"/>
      <c r="C272" s="54"/>
      <c r="D272" s="54"/>
      <c r="E272" s="54"/>
      <c r="F272" s="54"/>
    </row>
    <row r="273" spans="1:6" ht="18" customHeight="1">
      <c r="A273" s="54"/>
      <c r="B273" s="54"/>
      <c r="C273" s="54"/>
      <c r="D273" s="54"/>
      <c r="E273" s="54"/>
      <c r="F273" s="54"/>
    </row>
    <row r="274" spans="1:6" ht="18" customHeight="1">
      <c r="A274" s="54"/>
      <c r="B274" s="54"/>
      <c r="C274" s="54"/>
      <c r="D274" s="54"/>
      <c r="E274" s="54"/>
      <c r="F274" s="54"/>
    </row>
    <row r="275" spans="1:6" ht="18" customHeight="1">
      <c r="A275" s="54"/>
      <c r="B275" s="54"/>
      <c r="C275" s="54"/>
      <c r="D275" s="54"/>
      <c r="E275" s="54"/>
      <c r="F275" s="54"/>
    </row>
    <row r="276" spans="1:6" ht="18" customHeight="1">
      <c r="A276" s="54"/>
      <c r="B276" s="54"/>
      <c r="C276" s="54"/>
      <c r="D276" s="54"/>
      <c r="E276" s="54"/>
      <c r="F276" s="54"/>
    </row>
    <row r="277" spans="1:6" ht="18" customHeight="1">
      <c r="A277" s="54"/>
      <c r="B277" s="54"/>
      <c r="C277" s="54"/>
      <c r="D277" s="54"/>
      <c r="E277" s="54"/>
      <c r="F277" s="54"/>
    </row>
    <row r="278" spans="1:6" ht="18" customHeight="1">
      <c r="A278" s="54"/>
      <c r="B278" s="54"/>
      <c r="C278" s="54"/>
      <c r="D278" s="54"/>
      <c r="E278" s="54"/>
      <c r="F278" s="54"/>
    </row>
    <row r="279" spans="1:6" ht="18" customHeight="1">
      <c r="A279" s="54"/>
      <c r="B279" s="54"/>
      <c r="C279" s="54"/>
      <c r="D279" s="54"/>
      <c r="E279" s="54"/>
      <c r="F279" s="54"/>
    </row>
    <row r="280" spans="1:6" ht="18" customHeight="1">
      <c r="A280" s="54"/>
      <c r="B280" s="54"/>
      <c r="C280" s="54"/>
      <c r="D280" s="54"/>
      <c r="E280" s="54"/>
      <c r="F280" s="54"/>
    </row>
    <row r="281" spans="1:6" ht="18" customHeight="1">
      <c r="A281" s="54"/>
      <c r="B281" s="54"/>
      <c r="C281" s="54"/>
      <c r="D281" s="54"/>
      <c r="E281" s="54"/>
      <c r="F281" s="54"/>
    </row>
    <row r="282" spans="1:6" ht="18" customHeight="1">
      <c r="A282" s="54"/>
      <c r="B282" s="54"/>
      <c r="C282" s="54"/>
      <c r="D282" s="54"/>
      <c r="E282" s="54"/>
      <c r="F282" s="54"/>
    </row>
    <row r="283" spans="1:6" ht="18" customHeight="1">
      <c r="A283" s="54"/>
      <c r="B283" s="54"/>
      <c r="C283" s="54"/>
      <c r="D283" s="54"/>
      <c r="E283" s="54"/>
      <c r="F283" s="54"/>
    </row>
    <row r="284" spans="1:6" ht="18" customHeight="1">
      <c r="A284" s="54"/>
      <c r="B284" s="54"/>
      <c r="C284" s="54"/>
      <c r="D284" s="54"/>
      <c r="E284" s="54"/>
      <c r="F284" s="54"/>
    </row>
    <row r="285" spans="1:6" ht="18" customHeight="1">
      <c r="A285" s="54"/>
      <c r="B285" s="54"/>
      <c r="C285" s="54"/>
      <c r="D285" s="54"/>
      <c r="E285" s="54"/>
      <c r="F285" s="54"/>
    </row>
    <row r="286" spans="1:6" ht="18" customHeight="1">
      <c r="A286" s="54"/>
      <c r="B286" s="54"/>
      <c r="C286" s="54"/>
      <c r="D286" s="54"/>
      <c r="E286" s="54"/>
      <c r="F286" s="54"/>
    </row>
    <row r="287" spans="1:6" ht="18" customHeight="1">
      <c r="A287" s="54"/>
      <c r="B287" s="54"/>
      <c r="C287" s="54"/>
      <c r="D287" s="54"/>
      <c r="E287" s="54"/>
      <c r="F287" s="54"/>
    </row>
    <row r="288" spans="1:6" ht="18" customHeight="1">
      <c r="A288" s="54"/>
      <c r="B288" s="54"/>
      <c r="C288" s="54"/>
      <c r="D288" s="54"/>
      <c r="E288" s="54"/>
      <c r="F288" s="54"/>
    </row>
    <row r="289" spans="1:6" ht="18" customHeight="1">
      <c r="A289" s="54"/>
      <c r="B289" s="54"/>
      <c r="C289" s="54"/>
      <c r="D289" s="54"/>
      <c r="E289" s="54"/>
      <c r="F289" s="54"/>
    </row>
    <row r="290" spans="1:6" ht="18" customHeight="1">
      <c r="A290" s="54"/>
      <c r="B290" s="54"/>
      <c r="C290" s="54"/>
      <c r="D290" s="54"/>
      <c r="E290" s="54"/>
      <c r="F290" s="54"/>
    </row>
    <row r="291" spans="1:6" ht="18" customHeight="1">
      <c r="A291" s="54"/>
      <c r="B291" s="54"/>
      <c r="C291" s="54"/>
      <c r="D291" s="54"/>
      <c r="E291" s="54"/>
      <c r="F291" s="54"/>
    </row>
    <row r="292" spans="1:6" ht="18" customHeight="1">
      <c r="A292" s="54"/>
      <c r="B292" s="54"/>
      <c r="C292" s="54"/>
      <c r="D292" s="54"/>
      <c r="E292" s="54"/>
      <c r="F292" s="54"/>
    </row>
    <row r="293" spans="1:6" ht="18" customHeight="1">
      <c r="A293" s="54"/>
      <c r="B293" s="54"/>
      <c r="C293" s="54"/>
      <c r="D293" s="54"/>
      <c r="E293" s="54"/>
      <c r="F293" s="54"/>
    </row>
    <row r="294" spans="1:6" ht="18" customHeight="1">
      <c r="A294" s="54"/>
      <c r="B294" s="54"/>
      <c r="C294" s="54"/>
      <c r="D294" s="54"/>
      <c r="E294" s="54"/>
      <c r="F294" s="54"/>
    </row>
    <row r="295" spans="1:6" ht="18" customHeight="1">
      <c r="A295" s="54"/>
      <c r="B295" s="54"/>
      <c r="C295" s="54"/>
      <c r="D295" s="54"/>
      <c r="E295" s="54"/>
      <c r="F295" s="54"/>
    </row>
    <row r="296" spans="1:6" ht="18" customHeight="1">
      <c r="A296" s="54"/>
      <c r="B296" s="54"/>
      <c r="C296" s="54"/>
      <c r="D296" s="54"/>
      <c r="E296" s="54"/>
      <c r="F296" s="54"/>
    </row>
    <row r="297" spans="1:6" ht="18" customHeight="1">
      <c r="A297" s="54"/>
      <c r="B297" s="54"/>
      <c r="C297" s="54"/>
      <c r="D297" s="54"/>
      <c r="E297" s="54"/>
      <c r="F297" s="54"/>
    </row>
    <row r="298" spans="1:6" ht="18" customHeight="1">
      <c r="A298" s="54"/>
      <c r="B298" s="54"/>
      <c r="C298" s="54"/>
      <c r="D298" s="54"/>
      <c r="E298" s="54"/>
      <c r="F298" s="54"/>
    </row>
    <row r="299" spans="1:6" ht="18" customHeight="1">
      <c r="A299" s="54"/>
      <c r="B299" s="54"/>
      <c r="C299" s="54"/>
      <c r="D299" s="54"/>
      <c r="E299" s="54"/>
      <c r="F299" s="54"/>
    </row>
    <row r="300" spans="1:6" ht="18" customHeight="1">
      <c r="A300" s="54"/>
      <c r="B300" s="54"/>
      <c r="C300" s="54"/>
      <c r="D300" s="54"/>
      <c r="E300" s="54"/>
      <c r="F300" s="54"/>
    </row>
    <row r="301" spans="1:6" ht="18" customHeight="1">
      <c r="A301" s="54"/>
      <c r="B301" s="54"/>
      <c r="C301" s="54"/>
      <c r="D301" s="54"/>
      <c r="E301" s="54"/>
      <c r="F301" s="54"/>
    </row>
    <row r="302" spans="1:6" ht="18" customHeight="1">
      <c r="A302" s="54"/>
      <c r="B302" s="54"/>
      <c r="C302" s="54"/>
      <c r="D302" s="54"/>
      <c r="E302" s="54"/>
      <c r="F302" s="54"/>
    </row>
    <row r="303" spans="1:6" ht="18" customHeight="1">
      <c r="A303" s="54"/>
      <c r="B303" s="54"/>
      <c r="C303" s="54"/>
      <c r="D303" s="54"/>
      <c r="E303" s="54"/>
      <c r="F303" s="54"/>
    </row>
    <row r="304" spans="1:6" ht="18" customHeight="1">
      <c r="A304" s="54"/>
      <c r="B304" s="54"/>
      <c r="C304" s="54"/>
      <c r="D304" s="54"/>
      <c r="E304" s="54"/>
      <c r="F304" s="54"/>
    </row>
    <row r="305" spans="1:6" ht="18" customHeight="1">
      <c r="A305" s="54"/>
      <c r="B305" s="54"/>
      <c r="C305" s="54"/>
      <c r="D305" s="54"/>
      <c r="E305" s="54"/>
      <c r="F305" s="54"/>
    </row>
    <row r="306" spans="1:6" ht="18" customHeight="1">
      <c r="A306" s="54"/>
      <c r="B306" s="54"/>
      <c r="C306" s="54"/>
      <c r="D306" s="54"/>
      <c r="E306" s="54"/>
      <c r="F306" s="54"/>
    </row>
    <row r="307" spans="1:6" ht="18" customHeight="1">
      <c r="A307" s="54"/>
      <c r="B307" s="54"/>
      <c r="C307" s="54"/>
      <c r="D307" s="54"/>
      <c r="E307" s="54"/>
      <c r="F307" s="54"/>
    </row>
    <row r="308" spans="1:6" ht="18" customHeight="1">
      <c r="A308" s="54"/>
      <c r="B308" s="54"/>
      <c r="C308" s="54"/>
      <c r="D308" s="54"/>
      <c r="E308" s="54"/>
      <c r="F308" s="54"/>
    </row>
    <row r="309" spans="1:6" ht="18" customHeight="1">
      <c r="A309" s="54"/>
      <c r="B309" s="54"/>
      <c r="C309" s="54"/>
      <c r="D309" s="54"/>
      <c r="E309" s="54"/>
      <c r="F309" s="54"/>
    </row>
    <row r="310" spans="1:6" ht="18" customHeight="1">
      <c r="A310" s="54"/>
      <c r="B310" s="54"/>
      <c r="C310" s="54"/>
      <c r="D310" s="54"/>
      <c r="E310" s="54"/>
      <c r="F310" s="54"/>
    </row>
    <row r="311" spans="1:6" ht="18" customHeight="1">
      <c r="A311" s="54"/>
      <c r="B311" s="54"/>
      <c r="C311" s="54"/>
      <c r="D311" s="54"/>
      <c r="E311" s="54"/>
      <c r="F311" s="54"/>
    </row>
    <row r="312" spans="1:6" ht="18" customHeight="1">
      <c r="A312" s="54"/>
      <c r="B312" s="54"/>
      <c r="C312" s="54"/>
      <c r="D312" s="54"/>
      <c r="E312" s="54"/>
      <c r="F312" s="54"/>
    </row>
    <row r="313" spans="1:6" ht="18" customHeight="1">
      <c r="A313" s="54"/>
      <c r="B313" s="54"/>
      <c r="C313" s="54"/>
      <c r="D313" s="54"/>
      <c r="E313" s="54"/>
      <c r="F313" s="54"/>
    </row>
    <row r="314" spans="1:6" ht="18" customHeight="1">
      <c r="A314" s="54"/>
      <c r="B314" s="54"/>
      <c r="C314" s="54"/>
      <c r="D314" s="54"/>
      <c r="E314" s="54"/>
      <c r="F314" s="54"/>
    </row>
    <row r="315" spans="1:6" ht="18" customHeight="1">
      <c r="A315" s="54"/>
      <c r="B315" s="54"/>
      <c r="C315" s="54"/>
      <c r="D315" s="54"/>
      <c r="E315" s="54"/>
      <c r="F315" s="54"/>
    </row>
    <row r="316" spans="1:6" ht="18" customHeight="1">
      <c r="A316" s="54"/>
      <c r="B316" s="54"/>
      <c r="C316" s="54"/>
      <c r="D316" s="54"/>
      <c r="E316" s="54"/>
      <c r="F316" s="54"/>
    </row>
    <row r="317" spans="1:6" ht="18" customHeight="1">
      <c r="A317" s="54"/>
      <c r="B317" s="54"/>
      <c r="C317" s="54"/>
      <c r="D317" s="54"/>
      <c r="E317" s="54"/>
      <c r="F317" s="54"/>
    </row>
    <row r="318" spans="1:6" ht="18" customHeight="1">
      <c r="A318" s="54"/>
      <c r="B318" s="54"/>
      <c r="C318" s="54"/>
      <c r="D318" s="54"/>
      <c r="E318" s="54"/>
      <c r="F318" s="54"/>
    </row>
    <row r="319" spans="1:6" ht="18" customHeight="1">
      <c r="A319" s="54"/>
      <c r="B319" s="54"/>
      <c r="C319" s="54"/>
      <c r="D319" s="54"/>
      <c r="E319" s="54"/>
      <c r="F319" s="54"/>
    </row>
    <row r="320" spans="1:6" ht="18" customHeight="1">
      <c r="A320" s="54"/>
      <c r="B320" s="54"/>
      <c r="C320" s="54"/>
      <c r="D320" s="54"/>
      <c r="E320" s="54"/>
      <c r="F320" s="54"/>
    </row>
    <row r="321" spans="1:6" ht="18" customHeight="1">
      <c r="A321" s="54"/>
      <c r="B321" s="54"/>
      <c r="C321" s="54"/>
      <c r="D321" s="54"/>
      <c r="E321" s="54"/>
      <c r="F321" s="54"/>
    </row>
    <row r="322" spans="1:6" ht="18" customHeight="1">
      <c r="A322" s="54"/>
      <c r="B322" s="54"/>
      <c r="C322" s="54"/>
      <c r="D322" s="54"/>
      <c r="E322" s="54"/>
      <c r="F322" s="54"/>
    </row>
    <row r="323" spans="1:6" ht="18" customHeight="1">
      <c r="A323" s="54"/>
      <c r="B323" s="54"/>
      <c r="C323" s="54"/>
      <c r="D323" s="54"/>
      <c r="E323" s="54"/>
      <c r="F323" s="54"/>
    </row>
    <row r="324" spans="1:6" ht="18" customHeight="1">
      <c r="A324" s="54"/>
      <c r="B324" s="54"/>
      <c r="C324" s="54"/>
      <c r="D324" s="54"/>
      <c r="E324" s="54"/>
      <c r="F324" s="54"/>
    </row>
    <row r="325" spans="1:6" ht="18" customHeight="1">
      <c r="A325" s="54"/>
      <c r="B325" s="54"/>
      <c r="C325" s="54"/>
      <c r="D325" s="54"/>
      <c r="E325" s="54"/>
      <c r="F325" s="54"/>
    </row>
    <row r="326" spans="1:6" ht="18" customHeight="1">
      <c r="A326" s="54"/>
      <c r="B326" s="54"/>
      <c r="C326" s="54"/>
      <c r="D326" s="54"/>
      <c r="E326" s="54"/>
      <c r="F326" s="54"/>
    </row>
    <row r="327" spans="1:6" ht="18" customHeight="1">
      <c r="A327" s="54"/>
      <c r="B327" s="54"/>
      <c r="C327" s="54"/>
      <c r="D327" s="54"/>
      <c r="E327" s="54"/>
      <c r="F327" s="54"/>
    </row>
    <row r="328" spans="1:6" ht="18" customHeight="1">
      <c r="A328" s="54"/>
      <c r="B328" s="54"/>
      <c r="C328" s="54"/>
      <c r="D328" s="54"/>
      <c r="E328" s="54"/>
      <c r="F328" s="54"/>
    </row>
    <row r="329" spans="1:6" ht="18" customHeight="1">
      <c r="A329" s="54"/>
      <c r="B329" s="54"/>
      <c r="C329" s="54"/>
      <c r="D329" s="54"/>
      <c r="E329" s="54"/>
      <c r="F329" s="54"/>
    </row>
    <row r="330" spans="1:6" ht="18" customHeight="1">
      <c r="A330" s="54"/>
      <c r="B330" s="54"/>
      <c r="C330" s="54"/>
      <c r="D330" s="54"/>
      <c r="E330" s="54"/>
      <c r="F330" s="54"/>
    </row>
    <row r="331" spans="1:6" ht="18" customHeight="1">
      <c r="A331" s="54"/>
      <c r="B331" s="54"/>
      <c r="C331" s="54"/>
      <c r="D331" s="54"/>
      <c r="E331" s="54"/>
      <c r="F331" s="54"/>
    </row>
    <row r="332" spans="1:6" ht="18" customHeight="1">
      <c r="A332" s="54"/>
      <c r="B332" s="54"/>
      <c r="C332" s="54"/>
      <c r="D332" s="54"/>
      <c r="E332" s="54"/>
      <c r="F332" s="54"/>
    </row>
    <row r="333" spans="1:6" ht="18" customHeight="1">
      <c r="A333" s="54"/>
      <c r="B333" s="54"/>
      <c r="C333" s="54"/>
      <c r="D333" s="54"/>
      <c r="E333" s="54"/>
      <c r="F333" s="54"/>
    </row>
    <row r="334" spans="1:6" ht="18" customHeight="1">
      <c r="A334" s="54"/>
      <c r="B334" s="54"/>
      <c r="C334" s="54"/>
      <c r="D334" s="54"/>
      <c r="E334" s="54"/>
      <c r="F334" s="54"/>
    </row>
    <row r="335" spans="1:6" ht="18" customHeight="1">
      <c r="A335" s="54"/>
      <c r="B335" s="54"/>
      <c r="C335" s="54"/>
      <c r="D335" s="54"/>
      <c r="E335" s="54"/>
      <c r="F335" s="54"/>
    </row>
    <row r="336" spans="1:6" ht="18" customHeight="1">
      <c r="A336" s="54"/>
      <c r="B336" s="54"/>
      <c r="C336" s="54"/>
      <c r="D336" s="54"/>
      <c r="E336" s="54"/>
      <c r="F336" s="54"/>
    </row>
    <row r="337" spans="1:6" ht="18" customHeight="1">
      <c r="A337" s="54"/>
      <c r="B337" s="54"/>
      <c r="C337" s="54"/>
      <c r="D337" s="54"/>
      <c r="E337" s="54"/>
      <c r="F337" s="54"/>
    </row>
    <row r="338" spans="1:6" ht="18" customHeight="1">
      <c r="A338" s="54"/>
      <c r="B338" s="54"/>
      <c r="C338" s="54"/>
      <c r="D338" s="54"/>
      <c r="E338" s="54"/>
      <c r="F338" s="54"/>
    </row>
    <row r="339" spans="1:6" ht="18" customHeight="1">
      <c r="A339" s="54"/>
      <c r="B339" s="54"/>
      <c r="C339" s="54"/>
      <c r="D339" s="54"/>
      <c r="E339" s="54"/>
      <c r="F339" s="54"/>
    </row>
    <row r="340" spans="1:6" ht="18" customHeight="1">
      <c r="A340" s="54"/>
      <c r="B340" s="54"/>
      <c r="C340" s="54"/>
      <c r="D340" s="54"/>
      <c r="E340" s="54"/>
      <c r="F340" s="54"/>
    </row>
    <row r="341" spans="1:6" ht="18" customHeight="1">
      <c r="A341" s="54"/>
      <c r="B341" s="54"/>
      <c r="C341" s="54"/>
      <c r="D341" s="54"/>
      <c r="E341" s="54"/>
      <c r="F341" s="54"/>
    </row>
    <row r="342" spans="1:6" ht="18" customHeight="1">
      <c r="A342" s="54"/>
      <c r="B342" s="54"/>
      <c r="C342" s="54"/>
      <c r="D342" s="54"/>
      <c r="E342" s="54"/>
      <c r="F342" s="54"/>
    </row>
    <row r="343" spans="1:6" ht="18" customHeight="1">
      <c r="A343" s="54"/>
      <c r="B343" s="54"/>
      <c r="C343" s="54"/>
      <c r="D343" s="54"/>
      <c r="E343" s="54"/>
      <c r="F343" s="54"/>
    </row>
    <row r="344" spans="1:6" ht="18" customHeight="1">
      <c r="A344" s="54"/>
      <c r="B344" s="54"/>
      <c r="C344" s="54"/>
      <c r="D344" s="54"/>
      <c r="E344" s="54"/>
      <c r="F344" s="54"/>
    </row>
    <row r="345" spans="1:6" ht="18" customHeight="1">
      <c r="A345" s="54"/>
      <c r="B345" s="54"/>
      <c r="C345" s="54"/>
      <c r="D345" s="54"/>
      <c r="E345" s="54"/>
      <c r="F345" s="54"/>
    </row>
    <row r="346" spans="1:6" ht="18" customHeight="1">
      <c r="A346" s="54"/>
      <c r="B346" s="54"/>
      <c r="C346" s="54"/>
      <c r="D346" s="54"/>
      <c r="E346" s="54"/>
      <c r="F346" s="54"/>
    </row>
    <row r="347" spans="1:6" ht="18" customHeight="1">
      <c r="A347" s="54"/>
      <c r="B347" s="54"/>
      <c r="C347" s="54"/>
      <c r="D347" s="54"/>
      <c r="E347" s="54"/>
      <c r="F347" s="54"/>
    </row>
  </sheetData>
  <mergeCells count="27">
    <mergeCell ref="A1:F1"/>
    <mergeCell ref="A2:C2"/>
    <mergeCell ref="D2:F2"/>
    <mergeCell ref="A3:C3"/>
    <mergeCell ref="D3:D4"/>
    <mergeCell ref="E3:E4"/>
    <mergeCell ref="F3:F4"/>
    <mergeCell ref="A23:C23"/>
    <mergeCell ref="B24:C24"/>
    <mergeCell ref="A29:C29"/>
    <mergeCell ref="A5:C5"/>
    <mergeCell ref="B6:C6"/>
    <mergeCell ref="B14:C14"/>
    <mergeCell ref="A20:C20"/>
    <mergeCell ref="B21:C21"/>
    <mergeCell ref="A63:C63"/>
    <mergeCell ref="A40:C40"/>
    <mergeCell ref="B41:C41"/>
    <mergeCell ref="A45:C45"/>
    <mergeCell ref="B46:C46"/>
    <mergeCell ref="A50:C50"/>
    <mergeCell ref="B51:C51"/>
    <mergeCell ref="B30:C30"/>
    <mergeCell ref="A35:C35"/>
    <mergeCell ref="B36:C36"/>
    <mergeCell ref="B53:C53"/>
    <mergeCell ref="B58:C58"/>
  </mergeCells>
  <phoneticPr fontId="10" type="noConversion"/>
  <printOptions horizontalCentered="1"/>
  <pageMargins left="0.35433070866141736" right="0.31496062992125984" top="1.0236220472440944" bottom="0.82677165354330717" header="0.51181102362204722" footer="0.31496062992125984"/>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dimension ref="A1:G71"/>
  <sheetViews>
    <sheetView view="pageBreakPreview" zoomScaleNormal="100" zoomScaleSheetLayoutView="100" workbookViewId="0">
      <selection activeCell="A7" sqref="A7"/>
    </sheetView>
  </sheetViews>
  <sheetFormatPr defaultColWidth="10" defaultRowHeight="18" customHeight="1"/>
  <cols>
    <col min="1" max="6" width="14.625" style="60" customWidth="1"/>
    <col min="7" max="7" width="11.125" style="60" bestFit="1" customWidth="1"/>
    <col min="8" max="16384" width="10" style="60"/>
  </cols>
  <sheetData>
    <row r="1" spans="1:6" ht="37.5" customHeight="1">
      <c r="A1" s="257" t="s">
        <v>177</v>
      </c>
      <c r="B1" s="257"/>
      <c r="C1" s="257"/>
      <c r="D1" s="257"/>
      <c r="E1" s="257"/>
      <c r="F1" s="257"/>
    </row>
    <row r="2" spans="1:6" s="61" customFormat="1" ht="24.95" customHeight="1">
      <c r="A2" s="258" t="s">
        <v>221</v>
      </c>
      <c r="B2" s="259"/>
      <c r="C2" s="259"/>
      <c r="D2" s="258"/>
      <c r="E2" s="259"/>
      <c r="F2" s="259"/>
    </row>
    <row r="3" spans="1:6" s="61" customFormat="1" ht="24.95" customHeight="1">
      <c r="A3" s="260" t="s">
        <v>10</v>
      </c>
      <c r="B3" s="261"/>
      <c r="C3" s="262"/>
      <c r="D3" s="263" t="s">
        <v>141</v>
      </c>
      <c r="E3" s="263" t="s">
        <v>142</v>
      </c>
      <c r="F3" s="263" t="s">
        <v>49</v>
      </c>
    </row>
    <row r="4" spans="1:6" s="61" customFormat="1" ht="24.95" customHeight="1">
      <c r="A4" s="55" t="s">
        <v>7</v>
      </c>
      <c r="B4" s="55" t="s">
        <v>8</v>
      </c>
      <c r="C4" s="55" t="s">
        <v>9</v>
      </c>
      <c r="D4" s="264"/>
      <c r="E4" s="264"/>
      <c r="F4" s="264"/>
    </row>
    <row r="5" spans="1:6" s="61" customFormat="1" ht="20.25" customHeight="1">
      <c r="A5" s="270" t="s">
        <v>100</v>
      </c>
      <c r="B5" s="270"/>
      <c r="C5" s="270"/>
      <c r="D5" s="67">
        <f>D6</f>
        <v>65071</v>
      </c>
      <c r="E5" s="67">
        <f>E6</f>
        <v>60306</v>
      </c>
      <c r="F5" s="67">
        <f t="shared" ref="F5:F10" si="0">SUM(D5-E5)</f>
        <v>4765</v>
      </c>
    </row>
    <row r="6" spans="1:6" s="61" customFormat="1" ht="20.25" customHeight="1">
      <c r="A6" s="68"/>
      <c r="B6" s="266" t="s">
        <v>100</v>
      </c>
      <c r="C6" s="266"/>
      <c r="D6" s="69">
        <f>D7+D8+D9+D10</f>
        <v>65071</v>
      </c>
      <c r="E6" s="69">
        <f>E7+E8+E9+E10</f>
        <v>60306</v>
      </c>
      <c r="F6" s="69">
        <f>SUM(D6-E6)</f>
        <v>4765</v>
      </c>
    </row>
    <row r="7" spans="1:6" s="61" customFormat="1" ht="20.25" customHeight="1">
      <c r="A7" s="70"/>
      <c r="B7" s="77"/>
      <c r="C7" s="77" t="s">
        <v>219</v>
      </c>
      <c r="D7" s="78">
        <v>47071</v>
      </c>
      <c r="E7" s="78">
        <v>43933</v>
      </c>
      <c r="F7" s="78">
        <f>SUM(D7-E7)</f>
        <v>3138</v>
      </c>
    </row>
    <row r="8" spans="1:6" s="61" customFormat="1" ht="20.25" customHeight="1">
      <c r="A8" s="70"/>
      <c r="B8" s="70"/>
      <c r="C8" s="68" t="s">
        <v>101</v>
      </c>
      <c r="D8" s="72">
        <v>13000</v>
      </c>
      <c r="E8" s="72">
        <v>11880</v>
      </c>
      <c r="F8" s="72">
        <f t="shared" si="0"/>
        <v>1120</v>
      </c>
    </row>
    <row r="9" spans="1:6" s="61" customFormat="1" ht="20.25" customHeight="1">
      <c r="A9" s="70"/>
      <c r="B9" s="70"/>
      <c r="C9" s="68" t="s">
        <v>102</v>
      </c>
      <c r="D9" s="72">
        <v>0</v>
      </c>
      <c r="E9" s="72">
        <v>0</v>
      </c>
      <c r="F9" s="72">
        <f t="shared" si="0"/>
        <v>0</v>
      </c>
    </row>
    <row r="10" spans="1:6" s="61" customFormat="1" ht="20.25" customHeight="1">
      <c r="A10" s="70"/>
      <c r="B10" s="70"/>
      <c r="C10" s="68" t="s">
        <v>220</v>
      </c>
      <c r="D10" s="72">
        <v>5000</v>
      </c>
      <c r="E10" s="72">
        <v>4493</v>
      </c>
      <c r="F10" s="72">
        <f t="shared" si="0"/>
        <v>507</v>
      </c>
    </row>
    <row r="11" spans="1:6" s="61" customFormat="1" ht="20.25" customHeight="1">
      <c r="A11" s="266" t="s">
        <v>104</v>
      </c>
      <c r="B11" s="266"/>
      <c r="C11" s="266"/>
      <c r="D11" s="69">
        <f>D12+D18</f>
        <v>8362356</v>
      </c>
      <c r="E11" s="69">
        <f>E12+E18</f>
        <v>8295104</v>
      </c>
      <c r="F11" s="69">
        <f t="shared" ref="F11:F19" si="1">SUM(D11-E11)</f>
        <v>67252</v>
      </c>
    </row>
    <row r="12" spans="1:6" s="61" customFormat="1" ht="20.25" customHeight="1">
      <c r="A12" s="68"/>
      <c r="B12" s="266" t="s">
        <v>105</v>
      </c>
      <c r="C12" s="266"/>
      <c r="D12" s="69">
        <f>D13+D14+D15+D16+D17</f>
        <v>4425029</v>
      </c>
      <c r="E12" s="69">
        <f>E13+E14+E15+E16+E17</f>
        <v>4767837</v>
      </c>
      <c r="F12" s="69">
        <f t="shared" si="1"/>
        <v>-342808</v>
      </c>
    </row>
    <row r="13" spans="1:6" s="61" customFormat="1" ht="20.25" customHeight="1">
      <c r="A13" s="70"/>
      <c r="B13" s="68"/>
      <c r="C13" s="68" t="s">
        <v>106</v>
      </c>
      <c r="D13" s="72">
        <v>2772511</v>
      </c>
      <c r="E13" s="72">
        <v>2822406</v>
      </c>
      <c r="F13" s="72">
        <f t="shared" si="1"/>
        <v>-49895</v>
      </c>
    </row>
    <row r="14" spans="1:6" s="61" customFormat="1" ht="20.25" customHeight="1">
      <c r="A14" s="70"/>
      <c r="B14" s="70"/>
      <c r="C14" s="68" t="s">
        <v>107</v>
      </c>
      <c r="D14" s="72">
        <f>210985+556331</f>
        <v>767316</v>
      </c>
      <c r="E14" s="72">
        <f>215389+510370</f>
        <v>725759</v>
      </c>
      <c r="F14" s="72">
        <f t="shared" si="1"/>
        <v>41557</v>
      </c>
    </row>
    <row r="15" spans="1:6" s="61" customFormat="1" ht="20.25" customHeight="1">
      <c r="A15" s="70"/>
      <c r="B15" s="70"/>
      <c r="C15" s="68" t="s">
        <v>108</v>
      </c>
      <c r="D15" s="72">
        <v>0</v>
      </c>
      <c r="E15" s="72">
        <v>0</v>
      </c>
      <c r="F15" s="72">
        <f t="shared" si="1"/>
        <v>0</v>
      </c>
    </row>
    <row r="16" spans="1:6" s="61" customFormat="1" ht="20.25" customHeight="1">
      <c r="A16" s="70"/>
      <c r="B16" s="70"/>
      <c r="C16" s="117" t="s">
        <v>103</v>
      </c>
      <c r="D16" s="69">
        <v>0</v>
      </c>
      <c r="E16" s="69">
        <v>0</v>
      </c>
      <c r="F16" s="69">
        <f t="shared" si="1"/>
        <v>0</v>
      </c>
    </row>
    <row r="17" spans="1:6" s="61" customFormat="1" ht="20.25" customHeight="1">
      <c r="A17" s="70"/>
      <c r="B17" s="70"/>
      <c r="C17" s="68" t="s">
        <v>109</v>
      </c>
      <c r="D17" s="72">
        <f>316138+569064</f>
        <v>885202</v>
      </c>
      <c r="E17" s="72">
        <f>548262+671410</f>
        <v>1219672</v>
      </c>
      <c r="F17" s="72">
        <f t="shared" si="1"/>
        <v>-334470</v>
      </c>
    </row>
    <row r="18" spans="1:6" s="61" customFormat="1" ht="20.25" customHeight="1">
      <c r="A18" s="70"/>
      <c r="B18" s="266" t="s">
        <v>110</v>
      </c>
      <c r="C18" s="266"/>
      <c r="D18" s="69">
        <f>D19+D20+D21+D22+D23+D24+D25+D26</f>
        <v>3937327</v>
      </c>
      <c r="E18" s="69">
        <f>E19+E20+E21+E22+E23+E24+E25+E26</f>
        <v>3527267</v>
      </c>
      <c r="F18" s="69">
        <f t="shared" si="1"/>
        <v>410060</v>
      </c>
    </row>
    <row r="19" spans="1:6" s="61" customFormat="1" ht="20.25" customHeight="1">
      <c r="A19" s="70"/>
      <c r="B19" s="68"/>
      <c r="C19" s="68" t="s">
        <v>111</v>
      </c>
      <c r="D19" s="72">
        <f>76320+21639</f>
        <v>97959</v>
      </c>
      <c r="E19" s="72">
        <f>74296+22171</f>
        <v>96467</v>
      </c>
      <c r="F19" s="72">
        <f t="shared" si="1"/>
        <v>1492</v>
      </c>
    </row>
    <row r="20" spans="1:6" s="61" customFormat="1" ht="20.25" customHeight="1">
      <c r="A20" s="70"/>
      <c r="B20" s="70"/>
      <c r="C20" s="71" t="s">
        <v>112</v>
      </c>
      <c r="D20" s="69">
        <v>3780</v>
      </c>
      <c r="E20" s="69">
        <v>3780</v>
      </c>
      <c r="F20" s="69">
        <v>0</v>
      </c>
    </row>
    <row r="21" spans="1:6" s="61" customFormat="1" ht="20.25" customHeight="1">
      <c r="A21" s="70"/>
      <c r="B21" s="70"/>
      <c r="C21" s="73" t="s">
        <v>113</v>
      </c>
      <c r="D21" s="67">
        <v>35909</v>
      </c>
      <c r="E21" s="67">
        <v>43130</v>
      </c>
      <c r="F21" s="67">
        <f>SUM(D21-E21)</f>
        <v>-7221</v>
      </c>
    </row>
    <row r="22" spans="1:6" s="61" customFormat="1" ht="20.25" customHeight="1">
      <c r="A22" s="70"/>
      <c r="B22" s="70"/>
      <c r="C22" s="71" t="s">
        <v>114</v>
      </c>
      <c r="D22" s="69">
        <v>498417</v>
      </c>
      <c r="E22" s="69">
        <v>165421</v>
      </c>
      <c r="F22" s="69">
        <f>SUM(D22-E22)</f>
        <v>332996</v>
      </c>
    </row>
    <row r="23" spans="1:6" s="61" customFormat="1" ht="20.25" customHeight="1">
      <c r="A23" s="70"/>
      <c r="B23" s="70"/>
      <c r="C23" s="68" t="s">
        <v>115</v>
      </c>
      <c r="D23" s="72">
        <f>463502+55022</f>
        <v>518524</v>
      </c>
      <c r="E23" s="72">
        <f>196190+43541</f>
        <v>239731</v>
      </c>
      <c r="F23" s="72">
        <f>SUM(D23-E23)</f>
        <v>278793</v>
      </c>
    </row>
    <row r="24" spans="1:6" s="61" customFormat="1" ht="20.25" customHeight="1">
      <c r="A24" s="70"/>
      <c r="B24" s="70"/>
      <c r="C24" s="68" t="s">
        <v>116</v>
      </c>
      <c r="D24" s="72">
        <v>69288</v>
      </c>
      <c r="E24" s="72">
        <v>92996</v>
      </c>
      <c r="F24" s="72">
        <f>SUM(D24-E24)</f>
        <v>-23708</v>
      </c>
    </row>
    <row r="25" spans="1:6" s="61" customFormat="1" ht="20.25" customHeight="1">
      <c r="A25" s="70"/>
      <c r="B25" s="70"/>
      <c r="C25" s="68" t="s">
        <v>117</v>
      </c>
      <c r="D25" s="72">
        <v>163105</v>
      </c>
      <c r="E25" s="72">
        <v>207727</v>
      </c>
      <c r="F25" s="72">
        <f>SUM(D25-E25)</f>
        <v>-44622</v>
      </c>
    </row>
    <row r="26" spans="1:6" s="61" customFormat="1" ht="20.25" customHeight="1">
      <c r="A26" s="79"/>
      <c r="B26" s="79"/>
      <c r="C26" s="117" t="s">
        <v>201</v>
      </c>
      <c r="D26" s="69">
        <f>3937327-D19-D20-D21-D22-D23-D24-D25</f>
        <v>2550345</v>
      </c>
      <c r="E26" s="69">
        <f>3527267-E19-E20-E21-E22-E23-E24-E25</f>
        <v>2678015</v>
      </c>
      <c r="F26" s="69">
        <f t="shared" ref="F26:F34" si="2">SUM(D26-E26)</f>
        <v>-127670</v>
      </c>
    </row>
    <row r="27" spans="1:6" s="61" customFormat="1" ht="20.25" customHeight="1">
      <c r="A27" s="266" t="s">
        <v>118</v>
      </c>
      <c r="B27" s="266"/>
      <c r="C27" s="266"/>
      <c r="D27" s="69">
        <f>D28+D32</f>
        <v>5390596</v>
      </c>
      <c r="E27" s="69">
        <f>E28+E32</f>
        <v>13634036</v>
      </c>
      <c r="F27" s="69">
        <f t="shared" si="2"/>
        <v>-8243440</v>
      </c>
    </row>
    <row r="28" spans="1:6" s="61" customFormat="1" ht="20.25" customHeight="1">
      <c r="A28" s="68"/>
      <c r="B28" s="266" t="s">
        <v>119</v>
      </c>
      <c r="C28" s="266"/>
      <c r="D28" s="69">
        <f>D29+D30+D31</f>
        <v>2414175</v>
      </c>
      <c r="E28" s="69">
        <f>E29+E30+E31</f>
        <v>12203734</v>
      </c>
      <c r="F28" s="69">
        <f t="shared" si="2"/>
        <v>-9789559</v>
      </c>
    </row>
    <row r="29" spans="1:6" s="61" customFormat="1" ht="20.25" customHeight="1">
      <c r="A29" s="70"/>
      <c r="B29" s="70"/>
      <c r="C29" s="68" t="s">
        <v>120</v>
      </c>
      <c r="D29" s="72">
        <v>2001000</v>
      </c>
      <c r="E29" s="72">
        <v>0</v>
      </c>
      <c r="F29" s="72">
        <f t="shared" ref="F29" si="3">SUM(D29-E29)</f>
        <v>2001000</v>
      </c>
    </row>
    <row r="30" spans="1:6" s="61" customFormat="1" ht="20.25" customHeight="1">
      <c r="A30" s="70"/>
      <c r="B30" s="70"/>
      <c r="C30" s="68" t="s">
        <v>121</v>
      </c>
      <c r="D30" s="72">
        <v>413175</v>
      </c>
      <c r="E30" s="72">
        <v>12203734</v>
      </c>
      <c r="F30" s="72">
        <f t="shared" ref="F30" si="4">SUM(D30-E30)</f>
        <v>-11790559</v>
      </c>
    </row>
    <row r="31" spans="1:6" s="61" customFormat="1" ht="20.25" customHeight="1">
      <c r="A31" s="70"/>
      <c r="B31" s="73"/>
      <c r="C31" s="117" t="s">
        <v>122</v>
      </c>
      <c r="D31" s="69">
        <v>0</v>
      </c>
      <c r="E31" s="69">
        <v>0</v>
      </c>
      <c r="F31" s="69">
        <f t="shared" si="2"/>
        <v>0</v>
      </c>
    </row>
    <row r="32" spans="1:6" s="61" customFormat="1" ht="20.25" customHeight="1">
      <c r="A32" s="70"/>
      <c r="B32" s="270" t="s">
        <v>123</v>
      </c>
      <c r="C32" s="270"/>
      <c r="D32" s="67">
        <f>D33+D34</f>
        <v>2976421</v>
      </c>
      <c r="E32" s="67">
        <f>E33+E34</f>
        <v>1430302</v>
      </c>
      <c r="F32" s="67">
        <f t="shared" si="2"/>
        <v>1546119</v>
      </c>
    </row>
    <row r="33" spans="1:7" s="61" customFormat="1" ht="20.25" customHeight="1">
      <c r="A33" s="70"/>
      <c r="B33" s="70"/>
      <c r="C33" s="70" t="s">
        <v>124</v>
      </c>
      <c r="D33" s="74">
        <f>206554+2768347</f>
        <v>2974901</v>
      </c>
      <c r="E33" s="74">
        <f>196957+1232865</f>
        <v>1429822</v>
      </c>
      <c r="F33" s="74">
        <f>SUM(D33-E33)</f>
        <v>1545079</v>
      </c>
    </row>
    <row r="34" spans="1:7" s="61" customFormat="1" ht="20.25" customHeight="1">
      <c r="A34" s="70"/>
      <c r="B34" s="70"/>
      <c r="C34" s="68" t="s">
        <v>125</v>
      </c>
      <c r="D34" s="72">
        <v>1520</v>
      </c>
      <c r="E34" s="72">
        <v>480</v>
      </c>
      <c r="F34" s="72">
        <f t="shared" si="2"/>
        <v>1040</v>
      </c>
    </row>
    <row r="35" spans="1:7" s="61" customFormat="1" ht="20.25" customHeight="1">
      <c r="A35" s="271" t="s">
        <v>126</v>
      </c>
      <c r="B35" s="271"/>
      <c r="C35" s="271"/>
      <c r="D35" s="69">
        <f>D36</f>
        <v>26040551</v>
      </c>
      <c r="E35" s="69">
        <f>E36</f>
        <v>25843121</v>
      </c>
      <c r="F35" s="69">
        <f t="shared" ref="F35:F43" si="5">SUM(D35-E35)</f>
        <v>197430</v>
      </c>
    </row>
    <row r="36" spans="1:7" s="61" customFormat="1" ht="20.25" customHeight="1">
      <c r="A36" s="75"/>
      <c r="B36" s="272" t="s">
        <v>127</v>
      </c>
      <c r="C36" s="272"/>
      <c r="D36" s="84">
        <f>D37+D38+D39+D40+D41+D42+D43</f>
        <v>26040551</v>
      </c>
      <c r="E36" s="84">
        <f>E37+E38+E39+E40+E41+E42+E43</f>
        <v>25843121</v>
      </c>
      <c r="F36" s="84">
        <f t="shared" si="5"/>
        <v>197430</v>
      </c>
    </row>
    <row r="37" spans="1:7" s="61" customFormat="1" ht="20.25" customHeight="1">
      <c r="A37" s="104"/>
      <c r="B37" s="105"/>
      <c r="C37" s="106" t="s">
        <v>178</v>
      </c>
      <c r="D37" s="107">
        <v>3528465</v>
      </c>
      <c r="E37" s="107">
        <v>3063232</v>
      </c>
      <c r="F37" s="107">
        <f t="shared" si="5"/>
        <v>465233</v>
      </c>
    </row>
    <row r="38" spans="1:7" s="61" customFormat="1" ht="20.25" customHeight="1">
      <c r="A38" s="104"/>
      <c r="B38" s="104"/>
      <c r="C38" s="172" t="s">
        <v>203</v>
      </c>
      <c r="D38" s="110">
        <f>26040551-D37-D39-D40-D41-D42-D43</f>
        <v>21287110</v>
      </c>
      <c r="E38" s="110">
        <f>25843121-E37-E39-E40-E41-E42-E43</f>
        <v>12564216</v>
      </c>
      <c r="F38" s="110">
        <f t="shared" si="5"/>
        <v>8722894</v>
      </c>
    </row>
    <row r="39" spans="1:7" s="61" customFormat="1" ht="20.25" customHeight="1">
      <c r="A39" s="104"/>
      <c r="B39" s="104"/>
      <c r="C39" s="106" t="s">
        <v>204</v>
      </c>
      <c r="D39" s="107">
        <v>0</v>
      </c>
      <c r="E39" s="107">
        <v>29636</v>
      </c>
      <c r="F39" s="107">
        <f t="shared" si="5"/>
        <v>-29636</v>
      </c>
    </row>
    <row r="40" spans="1:7" s="61" customFormat="1" ht="20.25" customHeight="1">
      <c r="A40" s="104"/>
      <c r="B40" s="104"/>
      <c r="C40" s="106" t="s">
        <v>205</v>
      </c>
      <c r="D40" s="107">
        <f>'3.총괄표'!I18</f>
        <v>73976</v>
      </c>
      <c r="E40" s="107">
        <f>'3.총괄표'!J18</f>
        <v>1230905</v>
      </c>
      <c r="F40" s="107">
        <f t="shared" si="5"/>
        <v>-1156929</v>
      </c>
    </row>
    <row r="41" spans="1:7" s="61" customFormat="1" ht="20.25" customHeight="1">
      <c r="A41" s="104"/>
      <c r="B41" s="104"/>
      <c r="C41" s="106" t="s">
        <v>179</v>
      </c>
      <c r="D41" s="107">
        <v>1151000</v>
      </c>
      <c r="E41" s="107">
        <v>8955132</v>
      </c>
      <c r="F41" s="107">
        <f t="shared" si="5"/>
        <v>-7804132</v>
      </c>
    </row>
    <row r="42" spans="1:7" s="61" customFormat="1" ht="20.25" customHeight="1">
      <c r="A42" s="104"/>
      <c r="B42" s="104"/>
      <c r="C42" s="106" t="s">
        <v>180</v>
      </c>
      <c r="D42" s="107">
        <v>0</v>
      </c>
      <c r="E42" s="107"/>
      <c r="F42" s="107">
        <f t="shared" si="5"/>
        <v>0</v>
      </c>
      <c r="G42" s="76"/>
    </row>
    <row r="43" spans="1:7" s="61" customFormat="1" ht="20.25" customHeight="1">
      <c r="A43" s="104"/>
      <c r="B43" s="104"/>
      <c r="C43" s="106" t="s">
        <v>181</v>
      </c>
      <c r="D43" s="107">
        <v>0</v>
      </c>
      <c r="E43" s="107"/>
      <c r="F43" s="107">
        <f t="shared" si="5"/>
        <v>0</v>
      </c>
      <c r="G43" s="76"/>
    </row>
    <row r="44" spans="1:7" s="61" customFormat="1" ht="20.25" customHeight="1">
      <c r="A44" s="265" t="s">
        <v>206</v>
      </c>
      <c r="B44" s="265"/>
      <c r="C44" s="265"/>
      <c r="D44" s="110">
        <f>D45</f>
        <v>40000</v>
      </c>
      <c r="E44" s="110">
        <f>E45</f>
        <v>1112341</v>
      </c>
      <c r="F44" s="110">
        <f t="shared" ref="F44:F65" si="6">SUM(D44-E44)</f>
        <v>-1072341</v>
      </c>
    </row>
    <row r="45" spans="1:7" s="61" customFormat="1" ht="20.25" customHeight="1">
      <c r="A45" s="111"/>
      <c r="B45" s="265" t="s">
        <v>207</v>
      </c>
      <c r="C45" s="265"/>
      <c r="D45" s="110">
        <f>D46+D47+D48</f>
        <v>40000</v>
      </c>
      <c r="E45" s="110">
        <f>E46+E47+E48</f>
        <v>1112341</v>
      </c>
      <c r="F45" s="110">
        <f t="shared" si="6"/>
        <v>-1072341</v>
      </c>
    </row>
    <row r="46" spans="1:7" s="61" customFormat="1" ht="20.25" customHeight="1">
      <c r="A46" s="112"/>
      <c r="B46" s="111"/>
      <c r="C46" s="113" t="s">
        <v>208</v>
      </c>
      <c r="D46" s="110">
        <v>0</v>
      </c>
      <c r="E46" s="110">
        <v>0</v>
      </c>
      <c r="F46" s="110">
        <f t="shared" si="6"/>
        <v>0</v>
      </c>
    </row>
    <row r="47" spans="1:7" s="61" customFormat="1" ht="20.25" customHeight="1">
      <c r="A47" s="112"/>
      <c r="B47" s="112"/>
      <c r="C47" s="113" t="s">
        <v>128</v>
      </c>
      <c r="D47" s="109">
        <v>0</v>
      </c>
      <c r="E47" s="109">
        <v>650000</v>
      </c>
      <c r="F47" s="109">
        <f t="shared" si="6"/>
        <v>-650000</v>
      </c>
    </row>
    <row r="48" spans="1:7" s="61" customFormat="1" ht="20.25" customHeight="1">
      <c r="A48" s="113"/>
      <c r="B48" s="113"/>
      <c r="C48" s="113" t="s">
        <v>209</v>
      </c>
      <c r="D48" s="109">
        <v>40000</v>
      </c>
      <c r="E48" s="109">
        <v>462341</v>
      </c>
      <c r="F48" s="109">
        <f t="shared" si="6"/>
        <v>-422341</v>
      </c>
    </row>
    <row r="49" spans="1:7" s="61" customFormat="1" ht="20.25" customHeight="1">
      <c r="A49" s="265" t="s">
        <v>129</v>
      </c>
      <c r="B49" s="265"/>
      <c r="C49" s="265"/>
      <c r="D49" s="110">
        <f>D50</f>
        <v>0</v>
      </c>
      <c r="E49" s="110">
        <f>E50</f>
        <v>0</v>
      </c>
      <c r="F49" s="110">
        <f t="shared" si="6"/>
        <v>0</v>
      </c>
    </row>
    <row r="50" spans="1:7" s="61" customFormat="1" ht="20.25" customHeight="1">
      <c r="A50" s="111"/>
      <c r="B50" s="265" t="s">
        <v>210</v>
      </c>
      <c r="C50" s="265"/>
      <c r="D50" s="110">
        <f>D51</f>
        <v>0</v>
      </c>
      <c r="E50" s="110">
        <f>E51</f>
        <v>0</v>
      </c>
      <c r="F50" s="110">
        <f t="shared" si="6"/>
        <v>0</v>
      </c>
    </row>
    <row r="51" spans="1:7" s="61" customFormat="1" ht="20.25" customHeight="1">
      <c r="A51" s="112"/>
      <c r="B51" s="111"/>
      <c r="C51" s="114" t="s">
        <v>130</v>
      </c>
      <c r="D51" s="110">
        <v>0</v>
      </c>
      <c r="E51" s="110">
        <v>0</v>
      </c>
      <c r="F51" s="110">
        <f t="shared" si="6"/>
        <v>0</v>
      </c>
    </row>
    <row r="52" spans="1:7" s="61" customFormat="1" ht="20.25" customHeight="1">
      <c r="A52" s="265" t="s">
        <v>211</v>
      </c>
      <c r="B52" s="265"/>
      <c r="C52" s="265"/>
      <c r="D52" s="110">
        <f>D53</f>
        <v>0</v>
      </c>
      <c r="E52" s="110">
        <f>E53</f>
        <v>0</v>
      </c>
      <c r="F52" s="110">
        <f t="shared" si="6"/>
        <v>0</v>
      </c>
    </row>
    <row r="53" spans="1:7" s="61" customFormat="1" ht="20.25" customHeight="1">
      <c r="A53" s="111"/>
      <c r="B53" s="265" t="s">
        <v>131</v>
      </c>
      <c r="C53" s="265"/>
      <c r="D53" s="110">
        <f>D54+D56</f>
        <v>0</v>
      </c>
      <c r="E53" s="110">
        <f>E54+E56</f>
        <v>0</v>
      </c>
      <c r="F53" s="110">
        <f t="shared" si="6"/>
        <v>0</v>
      </c>
    </row>
    <row r="54" spans="1:7" s="61" customFormat="1" ht="20.25" customHeight="1">
      <c r="A54" s="112"/>
      <c r="B54" s="111"/>
      <c r="C54" s="114" t="s">
        <v>132</v>
      </c>
      <c r="D54" s="110">
        <v>0</v>
      </c>
      <c r="E54" s="110">
        <v>0</v>
      </c>
      <c r="F54" s="110">
        <f t="shared" si="6"/>
        <v>0</v>
      </c>
    </row>
    <row r="55" spans="1:7" s="61" customFormat="1" ht="20.25" customHeight="1">
      <c r="A55" s="112"/>
      <c r="B55" s="113"/>
      <c r="C55" s="114" t="s">
        <v>212</v>
      </c>
      <c r="D55" s="110">
        <v>0</v>
      </c>
      <c r="E55" s="110">
        <v>0</v>
      </c>
      <c r="F55" s="110">
        <f>SUM(D55-E55)</f>
        <v>0</v>
      </c>
    </row>
    <row r="56" spans="1:7" s="61" customFormat="1" ht="20.25" customHeight="1">
      <c r="A56" s="113"/>
      <c r="B56" s="113"/>
      <c r="C56" s="115" t="s">
        <v>213</v>
      </c>
      <c r="D56" s="110">
        <v>0</v>
      </c>
      <c r="E56" s="110">
        <v>0</v>
      </c>
      <c r="F56" s="110">
        <f t="shared" si="6"/>
        <v>0</v>
      </c>
    </row>
    <row r="57" spans="1:7" s="61" customFormat="1" ht="20.25" customHeight="1">
      <c r="A57" s="265" t="s">
        <v>133</v>
      </c>
      <c r="B57" s="265"/>
      <c r="C57" s="265"/>
      <c r="D57" s="110">
        <f>D58</f>
        <v>0</v>
      </c>
      <c r="E57" s="110">
        <f>E58</f>
        <v>0</v>
      </c>
      <c r="F57" s="110">
        <f t="shared" si="6"/>
        <v>0</v>
      </c>
    </row>
    <row r="58" spans="1:7" s="61" customFormat="1" ht="20.25" customHeight="1">
      <c r="A58" s="111"/>
      <c r="B58" s="265" t="s">
        <v>214</v>
      </c>
      <c r="C58" s="265"/>
      <c r="D58" s="110">
        <f>D59</f>
        <v>0</v>
      </c>
      <c r="E58" s="110">
        <f>E59</f>
        <v>0</v>
      </c>
      <c r="F58" s="110">
        <f t="shared" si="6"/>
        <v>0</v>
      </c>
    </row>
    <row r="59" spans="1:7" s="61" customFormat="1" ht="20.25" customHeight="1">
      <c r="A59" s="112"/>
      <c r="B59" s="112"/>
      <c r="C59" s="112" t="s">
        <v>214</v>
      </c>
      <c r="D59" s="108">
        <v>0</v>
      </c>
      <c r="E59" s="108">
        <v>0</v>
      </c>
      <c r="F59" s="108">
        <f t="shared" si="6"/>
        <v>0</v>
      </c>
    </row>
    <row r="60" spans="1:7" s="61" customFormat="1" ht="20.25" customHeight="1">
      <c r="A60" s="265" t="s">
        <v>134</v>
      </c>
      <c r="B60" s="265"/>
      <c r="C60" s="265"/>
      <c r="D60" s="110">
        <f>D61</f>
        <v>0</v>
      </c>
      <c r="E60" s="110">
        <f>E61</f>
        <v>0</v>
      </c>
      <c r="F60" s="110">
        <f t="shared" si="6"/>
        <v>0</v>
      </c>
    </row>
    <row r="61" spans="1:7" s="61" customFormat="1" ht="20.25" customHeight="1">
      <c r="A61" s="111"/>
      <c r="B61" s="265" t="s">
        <v>215</v>
      </c>
      <c r="C61" s="265"/>
      <c r="D61" s="110">
        <f>D62+D63+D64+D65</f>
        <v>0</v>
      </c>
      <c r="E61" s="110">
        <f>E62+E63+E64+E65</f>
        <v>0</v>
      </c>
      <c r="F61" s="110">
        <f t="shared" si="6"/>
        <v>0</v>
      </c>
    </row>
    <row r="62" spans="1:7" s="61" customFormat="1" ht="20.25" customHeight="1">
      <c r="A62" s="112"/>
      <c r="B62" s="111"/>
      <c r="C62" s="114" t="s">
        <v>135</v>
      </c>
      <c r="D62" s="110">
        <v>0</v>
      </c>
      <c r="E62" s="110">
        <v>0</v>
      </c>
      <c r="F62" s="110">
        <f t="shared" si="6"/>
        <v>0</v>
      </c>
    </row>
    <row r="63" spans="1:7" s="61" customFormat="1" ht="20.25" customHeight="1">
      <c r="A63" s="112"/>
      <c r="B63" s="112"/>
      <c r="C63" s="114" t="s">
        <v>216</v>
      </c>
      <c r="D63" s="110">
        <v>0</v>
      </c>
      <c r="E63" s="110">
        <v>0</v>
      </c>
      <c r="F63" s="110">
        <f t="shared" si="6"/>
        <v>0</v>
      </c>
    </row>
    <row r="64" spans="1:7" s="61" customFormat="1" ht="20.25" customHeight="1">
      <c r="A64" s="112"/>
      <c r="B64" s="112"/>
      <c r="C64" s="114" t="s">
        <v>136</v>
      </c>
      <c r="D64" s="110">
        <v>0</v>
      </c>
      <c r="E64" s="110">
        <v>0</v>
      </c>
      <c r="F64" s="110">
        <f t="shared" si="6"/>
        <v>0</v>
      </c>
      <c r="G64" s="62"/>
    </row>
    <row r="65" spans="1:6" s="61" customFormat="1" ht="20.25" customHeight="1">
      <c r="A65" s="112"/>
      <c r="B65" s="112"/>
      <c r="C65" s="111" t="s">
        <v>137</v>
      </c>
      <c r="D65" s="107">
        <v>0</v>
      </c>
      <c r="E65" s="107">
        <v>0</v>
      </c>
      <c r="F65" s="107">
        <f t="shared" si="6"/>
        <v>0</v>
      </c>
    </row>
    <row r="66" spans="1:6" s="61" customFormat="1" ht="20.25" customHeight="1">
      <c r="A66" s="266" t="s">
        <v>138</v>
      </c>
      <c r="B66" s="266"/>
      <c r="C66" s="266"/>
      <c r="D66" s="69">
        <f>D67</f>
        <v>458675</v>
      </c>
      <c r="E66" s="69">
        <f>E67</f>
        <v>1799261</v>
      </c>
      <c r="F66" s="69">
        <f>SUM(D66-E66)</f>
        <v>-1340586</v>
      </c>
    </row>
    <row r="67" spans="1:6" s="61" customFormat="1" ht="20.25" customHeight="1">
      <c r="A67" s="68"/>
      <c r="B67" s="266" t="s">
        <v>139</v>
      </c>
      <c r="C67" s="266"/>
      <c r="D67" s="69">
        <f>D68</f>
        <v>458675</v>
      </c>
      <c r="E67" s="69">
        <f>E68</f>
        <v>1799261</v>
      </c>
      <c r="F67" s="69">
        <f>SUM(D67-E67)</f>
        <v>-1340586</v>
      </c>
    </row>
    <row r="68" spans="1:6" s="61" customFormat="1" ht="20.25" customHeight="1">
      <c r="A68" s="70"/>
      <c r="B68" s="68"/>
      <c r="C68" s="68" t="s">
        <v>139</v>
      </c>
      <c r="D68" s="72">
        <v>458675</v>
      </c>
      <c r="E68" s="72">
        <v>1799261</v>
      </c>
      <c r="F68" s="72">
        <f>SUM(D68-E68)</f>
        <v>-1340586</v>
      </c>
    </row>
    <row r="69" spans="1:6" s="61" customFormat="1" ht="24.95" customHeight="1">
      <c r="A69" s="267" t="s">
        <v>140</v>
      </c>
      <c r="B69" s="268"/>
      <c r="C69" s="269"/>
      <c r="D69" s="63">
        <f>D66+D60+D57+D52+D49+D44+D35+D27+D11+D5</f>
        <v>40357249</v>
      </c>
      <c r="E69" s="63">
        <f>E66+E60+E57+E52+E49+E44+E35+E27+E11+E5</f>
        <v>50744169</v>
      </c>
      <c r="F69" s="63">
        <f>SUM(D69-E69)</f>
        <v>-10386920</v>
      </c>
    </row>
    <row r="70" spans="1:6" ht="18" customHeight="1">
      <c r="D70" s="64"/>
    </row>
    <row r="71" spans="1:6" ht="18" customHeight="1">
      <c r="D71" s="65"/>
    </row>
  </sheetData>
  <mergeCells count="30">
    <mergeCell ref="A27:C27"/>
    <mergeCell ref="A1:F1"/>
    <mergeCell ref="A2:C2"/>
    <mergeCell ref="D2:F2"/>
    <mergeCell ref="A3:C3"/>
    <mergeCell ref="D3:D4"/>
    <mergeCell ref="E3:E4"/>
    <mergeCell ref="F3:F4"/>
    <mergeCell ref="A5:C5"/>
    <mergeCell ref="B6:C6"/>
    <mergeCell ref="A11:C11"/>
    <mergeCell ref="B12:C12"/>
    <mergeCell ref="B18:C18"/>
    <mergeCell ref="B58:C58"/>
    <mergeCell ref="B28:C28"/>
    <mergeCell ref="B32:C32"/>
    <mergeCell ref="A35:C35"/>
    <mergeCell ref="B36:C36"/>
    <mergeCell ref="A44:C44"/>
    <mergeCell ref="B45:C45"/>
    <mergeCell ref="A49:C49"/>
    <mergeCell ref="B50:C50"/>
    <mergeCell ref="A52:C52"/>
    <mergeCell ref="B53:C53"/>
    <mergeCell ref="A57:C57"/>
    <mergeCell ref="A60:C60"/>
    <mergeCell ref="B61:C61"/>
    <mergeCell ref="A66:C66"/>
    <mergeCell ref="B67:C67"/>
    <mergeCell ref="A69:C69"/>
  </mergeCells>
  <phoneticPr fontId="10" type="noConversion"/>
  <printOptions horizontalCentered="1"/>
  <pageMargins left="0.35433070866141736" right="0.31496062992125984" top="1.0236220472440944" bottom="0.82677165354330717" header="0.51181102362204722" footer="0.31496062992125984"/>
  <pageSetup paperSize="9" scale="65" orientation="portrait" r:id="rId1"/>
  <headerFooter alignWithMargins="0"/>
  <rowBreaks count="1" manualBreakCount="1">
    <brk id="48" max="5" man="1"/>
  </rowBreaks>
</worksheet>
</file>

<file path=xl/worksheets/sheet6.xml><?xml version="1.0" encoding="utf-8"?>
<worksheet xmlns="http://schemas.openxmlformats.org/spreadsheetml/2006/main" xmlns:r="http://schemas.openxmlformats.org/officeDocument/2006/relationships">
  <dimension ref="A2:Q12"/>
  <sheetViews>
    <sheetView workbookViewId="0">
      <selection activeCell="P11" sqref="P11"/>
    </sheetView>
  </sheetViews>
  <sheetFormatPr defaultRowHeight="14.25"/>
  <cols>
    <col min="1" max="1" width="2.5" style="134" customWidth="1"/>
    <col min="2" max="2" width="12.625" style="134" customWidth="1"/>
    <col min="3" max="16" width="7.875" style="134" customWidth="1"/>
    <col min="17" max="256" width="9" style="134"/>
    <col min="257" max="257" width="2.5" style="134" customWidth="1"/>
    <col min="258" max="258" width="12.625" style="134" customWidth="1"/>
    <col min="259" max="272" width="7.875" style="134" customWidth="1"/>
    <col min="273" max="512" width="9" style="134"/>
    <col min="513" max="513" width="2.5" style="134" customWidth="1"/>
    <col min="514" max="514" width="12.625" style="134" customWidth="1"/>
    <col min="515" max="528" width="7.875" style="134" customWidth="1"/>
    <col min="529" max="768" width="9" style="134"/>
    <col min="769" max="769" width="2.5" style="134" customWidth="1"/>
    <col min="770" max="770" width="12.625" style="134" customWidth="1"/>
    <col min="771" max="784" width="7.875" style="134" customWidth="1"/>
    <col min="785" max="1024" width="9" style="134"/>
    <col min="1025" max="1025" width="2.5" style="134" customWidth="1"/>
    <col min="1026" max="1026" width="12.625" style="134" customWidth="1"/>
    <col min="1027" max="1040" width="7.875" style="134" customWidth="1"/>
    <col min="1041" max="1280" width="9" style="134"/>
    <col min="1281" max="1281" width="2.5" style="134" customWidth="1"/>
    <col min="1282" max="1282" width="12.625" style="134" customWidth="1"/>
    <col min="1283" max="1296" width="7.875" style="134" customWidth="1"/>
    <col min="1297" max="1536" width="9" style="134"/>
    <col min="1537" max="1537" width="2.5" style="134" customWidth="1"/>
    <col min="1538" max="1538" width="12.625" style="134" customWidth="1"/>
    <col min="1539" max="1552" width="7.875" style="134" customWidth="1"/>
    <col min="1553" max="1792" width="9" style="134"/>
    <col min="1793" max="1793" width="2.5" style="134" customWidth="1"/>
    <col min="1794" max="1794" width="12.625" style="134" customWidth="1"/>
    <col min="1795" max="1808" width="7.875" style="134" customWidth="1"/>
    <col min="1809" max="2048" width="9" style="134"/>
    <col min="2049" max="2049" width="2.5" style="134" customWidth="1"/>
    <col min="2050" max="2050" width="12.625" style="134" customWidth="1"/>
    <col min="2051" max="2064" width="7.875" style="134" customWidth="1"/>
    <col min="2065" max="2304" width="9" style="134"/>
    <col min="2305" max="2305" width="2.5" style="134" customWidth="1"/>
    <col min="2306" max="2306" width="12.625" style="134" customWidth="1"/>
    <col min="2307" max="2320" width="7.875" style="134" customWidth="1"/>
    <col min="2321" max="2560" width="9" style="134"/>
    <col min="2561" max="2561" width="2.5" style="134" customWidth="1"/>
    <col min="2562" max="2562" width="12.625" style="134" customWidth="1"/>
    <col min="2563" max="2576" width="7.875" style="134" customWidth="1"/>
    <col min="2577" max="2816" width="9" style="134"/>
    <col min="2817" max="2817" width="2.5" style="134" customWidth="1"/>
    <col min="2818" max="2818" width="12.625" style="134" customWidth="1"/>
    <col min="2819" max="2832" width="7.875" style="134" customWidth="1"/>
    <col min="2833" max="3072" width="9" style="134"/>
    <col min="3073" max="3073" width="2.5" style="134" customWidth="1"/>
    <col min="3074" max="3074" width="12.625" style="134" customWidth="1"/>
    <col min="3075" max="3088" width="7.875" style="134" customWidth="1"/>
    <col min="3089" max="3328" width="9" style="134"/>
    <col min="3329" max="3329" width="2.5" style="134" customWidth="1"/>
    <col min="3330" max="3330" width="12.625" style="134" customWidth="1"/>
    <col min="3331" max="3344" width="7.875" style="134" customWidth="1"/>
    <col min="3345" max="3584" width="9" style="134"/>
    <col min="3585" max="3585" width="2.5" style="134" customWidth="1"/>
    <col min="3586" max="3586" width="12.625" style="134" customWidth="1"/>
    <col min="3587" max="3600" width="7.875" style="134" customWidth="1"/>
    <col min="3601" max="3840" width="9" style="134"/>
    <col min="3841" max="3841" width="2.5" style="134" customWidth="1"/>
    <col min="3842" max="3842" width="12.625" style="134" customWidth="1"/>
    <col min="3843" max="3856" width="7.875" style="134" customWidth="1"/>
    <col min="3857" max="4096" width="9" style="134"/>
    <col min="4097" max="4097" width="2.5" style="134" customWidth="1"/>
    <col min="4098" max="4098" width="12.625" style="134" customWidth="1"/>
    <col min="4099" max="4112" width="7.875" style="134" customWidth="1"/>
    <col min="4113" max="4352" width="9" style="134"/>
    <col min="4353" max="4353" width="2.5" style="134" customWidth="1"/>
    <col min="4354" max="4354" width="12.625" style="134" customWidth="1"/>
    <col min="4355" max="4368" width="7.875" style="134" customWidth="1"/>
    <col min="4369" max="4608" width="9" style="134"/>
    <col min="4609" max="4609" width="2.5" style="134" customWidth="1"/>
    <col min="4610" max="4610" width="12.625" style="134" customWidth="1"/>
    <col min="4611" max="4624" width="7.875" style="134" customWidth="1"/>
    <col min="4625" max="4864" width="9" style="134"/>
    <col min="4865" max="4865" width="2.5" style="134" customWidth="1"/>
    <col min="4866" max="4866" width="12.625" style="134" customWidth="1"/>
    <col min="4867" max="4880" width="7.875" style="134" customWidth="1"/>
    <col min="4881" max="5120" width="9" style="134"/>
    <col min="5121" max="5121" width="2.5" style="134" customWidth="1"/>
    <col min="5122" max="5122" width="12.625" style="134" customWidth="1"/>
    <col min="5123" max="5136" width="7.875" style="134" customWidth="1"/>
    <col min="5137" max="5376" width="9" style="134"/>
    <col min="5377" max="5377" width="2.5" style="134" customWidth="1"/>
    <col min="5378" max="5378" width="12.625" style="134" customWidth="1"/>
    <col min="5379" max="5392" width="7.875" style="134" customWidth="1"/>
    <col min="5393" max="5632" width="9" style="134"/>
    <col min="5633" max="5633" width="2.5" style="134" customWidth="1"/>
    <col min="5634" max="5634" width="12.625" style="134" customWidth="1"/>
    <col min="5635" max="5648" width="7.875" style="134" customWidth="1"/>
    <col min="5649" max="5888" width="9" style="134"/>
    <col min="5889" max="5889" width="2.5" style="134" customWidth="1"/>
    <col min="5890" max="5890" width="12.625" style="134" customWidth="1"/>
    <col min="5891" max="5904" width="7.875" style="134" customWidth="1"/>
    <col min="5905" max="6144" width="9" style="134"/>
    <col min="6145" max="6145" width="2.5" style="134" customWidth="1"/>
    <col min="6146" max="6146" width="12.625" style="134" customWidth="1"/>
    <col min="6147" max="6160" width="7.875" style="134" customWidth="1"/>
    <col min="6161" max="6400" width="9" style="134"/>
    <col min="6401" max="6401" width="2.5" style="134" customWidth="1"/>
    <col min="6402" max="6402" width="12.625" style="134" customWidth="1"/>
    <col min="6403" max="6416" width="7.875" style="134" customWidth="1"/>
    <col min="6417" max="6656" width="9" style="134"/>
    <col min="6657" max="6657" width="2.5" style="134" customWidth="1"/>
    <col min="6658" max="6658" width="12.625" style="134" customWidth="1"/>
    <col min="6659" max="6672" width="7.875" style="134" customWidth="1"/>
    <col min="6673" max="6912" width="9" style="134"/>
    <col min="6913" max="6913" width="2.5" style="134" customWidth="1"/>
    <col min="6914" max="6914" width="12.625" style="134" customWidth="1"/>
    <col min="6915" max="6928" width="7.875" style="134" customWidth="1"/>
    <col min="6929" max="7168" width="9" style="134"/>
    <col min="7169" max="7169" width="2.5" style="134" customWidth="1"/>
    <col min="7170" max="7170" width="12.625" style="134" customWidth="1"/>
    <col min="7171" max="7184" width="7.875" style="134" customWidth="1"/>
    <col min="7185" max="7424" width="9" style="134"/>
    <col min="7425" max="7425" width="2.5" style="134" customWidth="1"/>
    <col min="7426" max="7426" width="12.625" style="134" customWidth="1"/>
    <col min="7427" max="7440" width="7.875" style="134" customWidth="1"/>
    <col min="7441" max="7680" width="9" style="134"/>
    <col min="7681" max="7681" width="2.5" style="134" customWidth="1"/>
    <col min="7682" max="7682" width="12.625" style="134" customWidth="1"/>
    <col min="7683" max="7696" width="7.875" style="134" customWidth="1"/>
    <col min="7697" max="7936" width="9" style="134"/>
    <col min="7937" max="7937" width="2.5" style="134" customWidth="1"/>
    <col min="7938" max="7938" width="12.625" style="134" customWidth="1"/>
    <col min="7939" max="7952" width="7.875" style="134" customWidth="1"/>
    <col min="7953" max="8192" width="9" style="134"/>
    <col min="8193" max="8193" width="2.5" style="134" customWidth="1"/>
    <col min="8194" max="8194" width="12.625" style="134" customWidth="1"/>
    <col min="8195" max="8208" width="7.875" style="134" customWidth="1"/>
    <col min="8209" max="8448" width="9" style="134"/>
    <col min="8449" max="8449" width="2.5" style="134" customWidth="1"/>
    <col min="8450" max="8450" width="12.625" style="134" customWidth="1"/>
    <col min="8451" max="8464" width="7.875" style="134" customWidth="1"/>
    <col min="8465" max="8704" width="9" style="134"/>
    <col min="8705" max="8705" width="2.5" style="134" customWidth="1"/>
    <col min="8706" max="8706" width="12.625" style="134" customWidth="1"/>
    <col min="8707" max="8720" width="7.875" style="134" customWidth="1"/>
    <col min="8721" max="8960" width="9" style="134"/>
    <col min="8961" max="8961" width="2.5" style="134" customWidth="1"/>
    <col min="8962" max="8962" width="12.625" style="134" customWidth="1"/>
    <col min="8963" max="8976" width="7.875" style="134" customWidth="1"/>
    <col min="8977" max="9216" width="9" style="134"/>
    <col min="9217" max="9217" width="2.5" style="134" customWidth="1"/>
    <col min="9218" max="9218" width="12.625" style="134" customWidth="1"/>
    <col min="9219" max="9232" width="7.875" style="134" customWidth="1"/>
    <col min="9233" max="9472" width="9" style="134"/>
    <col min="9473" max="9473" width="2.5" style="134" customWidth="1"/>
    <col min="9474" max="9474" width="12.625" style="134" customWidth="1"/>
    <col min="9475" max="9488" width="7.875" style="134" customWidth="1"/>
    <col min="9489" max="9728" width="9" style="134"/>
    <col min="9729" max="9729" width="2.5" style="134" customWidth="1"/>
    <col min="9730" max="9730" width="12.625" style="134" customWidth="1"/>
    <col min="9731" max="9744" width="7.875" style="134" customWidth="1"/>
    <col min="9745" max="9984" width="9" style="134"/>
    <col min="9985" max="9985" width="2.5" style="134" customWidth="1"/>
    <col min="9986" max="9986" width="12.625" style="134" customWidth="1"/>
    <col min="9987" max="10000" width="7.875" style="134" customWidth="1"/>
    <col min="10001" max="10240" width="9" style="134"/>
    <col min="10241" max="10241" width="2.5" style="134" customWidth="1"/>
    <col min="10242" max="10242" width="12.625" style="134" customWidth="1"/>
    <col min="10243" max="10256" width="7.875" style="134" customWidth="1"/>
    <col min="10257" max="10496" width="9" style="134"/>
    <col min="10497" max="10497" width="2.5" style="134" customWidth="1"/>
    <col min="10498" max="10498" width="12.625" style="134" customWidth="1"/>
    <col min="10499" max="10512" width="7.875" style="134" customWidth="1"/>
    <col min="10513" max="10752" width="9" style="134"/>
    <col min="10753" max="10753" width="2.5" style="134" customWidth="1"/>
    <col min="10754" max="10754" width="12.625" style="134" customWidth="1"/>
    <col min="10755" max="10768" width="7.875" style="134" customWidth="1"/>
    <col min="10769" max="11008" width="9" style="134"/>
    <col min="11009" max="11009" width="2.5" style="134" customWidth="1"/>
    <col min="11010" max="11010" width="12.625" style="134" customWidth="1"/>
    <col min="11011" max="11024" width="7.875" style="134" customWidth="1"/>
    <col min="11025" max="11264" width="9" style="134"/>
    <col min="11265" max="11265" width="2.5" style="134" customWidth="1"/>
    <col min="11266" max="11266" width="12.625" style="134" customWidth="1"/>
    <col min="11267" max="11280" width="7.875" style="134" customWidth="1"/>
    <col min="11281" max="11520" width="9" style="134"/>
    <col min="11521" max="11521" width="2.5" style="134" customWidth="1"/>
    <col min="11522" max="11522" width="12.625" style="134" customWidth="1"/>
    <col min="11523" max="11536" width="7.875" style="134" customWidth="1"/>
    <col min="11537" max="11776" width="9" style="134"/>
    <col min="11777" max="11777" width="2.5" style="134" customWidth="1"/>
    <col min="11778" max="11778" width="12.625" style="134" customWidth="1"/>
    <col min="11779" max="11792" width="7.875" style="134" customWidth="1"/>
    <col min="11793" max="12032" width="9" style="134"/>
    <col min="12033" max="12033" width="2.5" style="134" customWidth="1"/>
    <col min="12034" max="12034" width="12.625" style="134" customWidth="1"/>
    <col min="12035" max="12048" width="7.875" style="134" customWidth="1"/>
    <col min="12049" max="12288" width="9" style="134"/>
    <col min="12289" max="12289" width="2.5" style="134" customWidth="1"/>
    <col min="12290" max="12290" width="12.625" style="134" customWidth="1"/>
    <col min="12291" max="12304" width="7.875" style="134" customWidth="1"/>
    <col min="12305" max="12544" width="9" style="134"/>
    <col min="12545" max="12545" width="2.5" style="134" customWidth="1"/>
    <col min="12546" max="12546" width="12.625" style="134" customWidth="1"/>
    <col min="12547" max="12560" width="7.875" style="134" customWidth="1"/>
    <col min="12561" max="12800" width="9" style="134"/>
    <col min="12801" max="12801" width="2.5" style="134" customWidth="1"/>
    <col min="12802" max="12802" width="12.625" style="134" customWidth="1"/>
    <col min="12803" max="12816" width="7.875" style="134" customWidth="1"/>
    <col min="12817" max="13056" width="9" style="134"/>
    <col min="13057" max="13057" width="2.5" style="134" customWidth="1"/>
    <col min="13058" max="13058" width="12.625" style="134" customWidth="1"/>
    <col min="13059" max="13072" width="7.875" style="134" customWidth="1"/>
    <col min="13073" max="13312" width="9" style="134"/>
    <col min="13313" max="13313" width="2.5" style="134" customWidth="1"/>
    <col min="13314" max="13314" width="12.625" style="134" customWidth="1"/>
    <col min="13315" max="13328" width="7.875" style="134" customWidth="1"/>
    <col min="13329" max="13568" width="9" style="134"/>
    <col min="13569" max="13569" width="2.5" style="134" customWidth="1"/>
    <col min="13570" max="13570" width="12.625" style="134" customWidth="1"/>
    <col min="13571" max="13584" width="7.875" style="134" customWidth="1"/>
    <col min="13585" max="13824" width="9" style="134"/>
    <col min="13825" max="13825" width="2.5" style="134" customWidth="1"/>
    <col min="13826" max="13826" width="12.625" style="134" customWidth="1"/>
    <col min="13827" max="13840" width="7.875" style="134" customWidth="1"/>
    <col min="13841" max="14080" width="9" style="134"/>
    <col min="14081" max="14081" width="2.5" style="134" customWidth="1"/>
    <col min="14082" max="14082" width="12.625" style="134" customWidth="1"/>
    <col min="14083" max="14096" width="7.875" style="134" customWidth="1"/>
    <col min="14097" max="14336" width="9" style="134"/>
    <col min="14337" max="14337" width="2.5" style="134" customWidth="1"/>
    <col min="14338" max="14338" width="12.625" style="134" customWidth="1"/>
    <col min="14339" max="14352" width="7.875" style="134" customWidth="1"/>
    <col min="14353" max="14592" width="9" style="134"/>
    <col min="14593" max="14593" width="2.5" style="134" customWidth="1"/>
    <col min="14594" max="14594" width="12.625" style="134" customWidth="1"/>
    <col min="14595" max="14608" width="7.875" style="134" customWidth="1"/>
    <col min="14609" max="14848" width="9" style="134"/>
    <col min="14849" max="14849" width="2.5" style="134" customWidth="1"/>
    <col min="14850" max="14850" width="12.625" style="134" customWidth="1"/>
    <col min="14851" max="14864" width="7.875" style="134" customWidth="1"/>
    <col min="14865" max="15104" width="9" style="134"/>
    <col min="15105" max="15105" width="2.5" style="134" customWidth="1"/>
    <col min="15106" max="15106" width="12.625" style="134" customWidth="1"/>
    <col min="15107" max="15120" width="7.875" style="134" customWidth="1"/>
    <col min="15121" max="15360" width="9" style="134"/>
    <col min="15361" max="15361" width="2.5" style="134" customWidth="1"/>
    <col min="15362" max="15362" width="12.625" style="134" customWidth="1"/>
    <col min="15363" max="15376" width="7.875" style="134" customWidth="1"/>
    <col min="15377" max="15616" width="9" style="134"/>
    <col min="15617" max="15617" width="2.5" style="134" customWidth="1"/>
    <col min="15618" max="15618" width="12.625" style="134" customWidth="1"/>
    <col min="15619" max="15632" width="7.875" style="134" customWidth="1"/>
    <col min="15633" max="15872" width="9" style="134"/>
    <col min="15873" max="15873" width="2.5" style="134" customWidth="1"/>
    <col min="15874" max="15874" width="12.625" style="134" customWidth="1"/>
    <col min="15875" max="15888" width="7.875" style="134" customWidth="1"/>
    <col min="15889" max="16128" width="9" style="134"/>
    <col min="16129" max="16129" width="2.5" style="134" customWidth="1"/>
    <col min="16130" max="16130" width="12.625" style="134" customWidth="1"/>
    <col min="16131" max="16144" width="7.875" style="134" customWidth="1"/>
    <col min="16145" max="16384" width="9" style="134"/>
  </cols>
  <sheetData>
    <row r="2" spans="1:17" ht="22.5">
      <c r="B2" s="135"/>
      <c r="C2" s="135"/>
      <c r="D2" s="135"/>
      <c r="E2" s="135"/>
      <c r="G2" s="136" t="s">
        <v>223</v>
      </c>
    </row>
    <row r="3" spans="1:17" ht="22.5">
      <c r="B3" s="135"/>
      <c r="C3" s="135"/>
      <c r="D3" s="135"/>
      <c r="E3" s="135"/>
      <c r="G3" s="136"/>
    </row>
    <row r="4" spans="1:17" ht="22.5">
      <c r="B4" s="135"/>
      <c r="C4" s="135"/>
      <c r="D4" s="135"/>
      <c r="E4" s="135"/>
      <c r="G4" s="136"/>
    </row>
    <row r="5" spans="1:17" ht="22.5">
      <c r="B5" s="135"/>
      <c r="C5" s="135"/>
      <c r="D5" s="135"/>
      <c r="E5" s="135"/>
      <c r="G5" s="136"/>
    </row>
    <row r="7" spans="1:17" ht="15" thickBot="1">
      <c r="B7" s="137" t="s">
        <v>241</v>
      </c>
      <c r="C7" s="138"/>
      <c r="D7" s="138"/>
      <c r="E7" s="138"/>
      <c r="F7" s="138"/>
      <c r="G7" s="138"/>
      <c r="H7" s="138"/>
      <c r="I7" s="138"/>
      <c r="J7" s="138"/>
      <c r="K7" s="138"/>
      <c r="L7" s="138"/>
      <c r="M7" s="138"/>
      <c r="N7" s="138"/>
      <c r="O7" s="138"/>
      <c r="P7" s="138"/>
    </row>
    <row r="8" spans="1:17" s="147" customFormat="1" ht="30" customHeight="1">
      <c r="A8" s="139"/>
      <c r="B8" s="140" t="s">
        <v>224</v>
      </c>
      <c r="C8" s="141" t="s">
        <v>225</v>
      </c>
      <c r="D8" s="142" t="s">
        <v>226</v>
      </c>
      <c r="E8" s="142" t="s">
        <v>227</v>
      </c>
      <c r="F8" s="143" t="s">
        <v>228</v>
      </c>
      <c r="G8" s="143"/>
      <c r="H8" s="143"/>
      <c r="I8" s="143"/>
      <c r="J8" s="143"/>
      <c r="K8" s="143"/>
      <c r="L8" s="143"/>
      <c r="M8" s="143"/>
      <c r="N8" s="144" t="s">
        <v>229</v>
      </c>
      <c r="O8" s="145"/>
      <c r="P8" s="146" t="s">
        <v>2</v>
      </c>
      <c r="Q8" s="139"/>
    </row>
    <row r="9" spans="1:17" s="147" customFormat="1" ht="30" customHeight="1" thickBot="1">
      <c r="A9" s="139"/>
      <c r="B9" s="148"/>
      <c r="C9" s="149"/>
      <c r="D9" s="150"/>
      <c r="E9" s="150"/>
      <c r="F9" s="151" t="s">
        <v>230</v>
      </c>
      <c r="G9" s="152" t="s">
        <v>231</v>
      </c>
      <c r="H9" s="152" t="s">
        <v>232</v>
      </c>
      <c r="I9" s="152" t="s">
        <v>233</v>
      </c>
      <c r="J9" s="152" t="s">
        <v>234</v>
      </c>
      <c r="K9" s="152" t="s">
        <v>235</v>
      </c>
      <c r="L9" s="152" t="s">
        <v>236</v>
      </c>
      <c r="M9" s="153" t="s">
        <v>237</v>
      </c>
      <c r="N9" s="154" t="s">
        <v>234</v>
      </c>
      <c r="O9" s="155" t="s">
        <v>238</v>
      </c>
      <c r="P9" s="156"/>
      <c r="Q9" s="139"/>
    </row>
    <row r="10" spans="1:17" s="147" customFormat="1" ht="39.950000000000003" customHeight="1">
      <c r="A10" s="139"/>
      <c r="B10" s="157" t="s">
        <v>239</v>
      </c>
      <c r="C10" s="158">
        <v>1</v>
      </c>
      <c r="D10" s="159">
        <v>9</v>
      </c>
      <c r="E10" s="159">
        <v>2</v>
      </c>
      <c r="F10" s="158">
        <v>3</v>
      </c>
      <c r="G10" s="160">
        <v>4</v>
      </c>
      <c r="H10" s="160">
        <v>9</v>
      </c>
      <c r="I10" s="160">
        <v>2</v>
      </c>
      <c r="J10" s="160">
        <v>12</v>
      </c>
      <c r="K10" s="160">
        <v>2</v>
      </c>
      <c r="L10" s="160"/>
      <c r="M10" s="161">
        <v>1</v>
      </c>
      <c r="N10" s="162"/>
      <c r="O10" s="163"/>
      <c r="P10" s="164">
        <f>SUM(C10:O10)</f>
        <v>45</v>
      </c>
      <c r="Q10" s="139">
        <f>SUM(F10:O10)</f>
        <v>33</v>
      </c>
    </row>
    <row r="11" spans="1:17" s="147" customFormat="1" ht="39.950000000000003" customHeight="1" thickBot="1">
      <c r="A11" s="139"/>
      <c r="B11" s="148" t="s">
        <v>240</v>
      </c>
      <c r="C11" s="149">
        <v>1</v>
      </c>
      <c r="D11" s="150">
        <v>9</v>
      </c>
      <c r="E11" s="150">
        <v>2</v>
      </c>
      <c r="F11" s="149">
        <v>2</v>
      </c>
      <c r="G11" s="165">
        <v>6</v>
      </c>
      <c r="H11" s="165">
        <v>4</v>
      </c>
      <c r="I11" s="165">
        <v>8</v>
      </c>
      <c r="J11" s="165">
        <v>4</v>
      </c>
      <c r="K11" s="165">
        <v>4</v>
      </c>
      <c r="L11" s="165">
        <v>1</v>
      </c>
      <c r="M11" s="166"/>
      <c r="N11" s="167"/>
      <c r="O11" s="168"/>
      <c r="P11" s="156">
        <f>SUM(C11:O11)</f>
        <v>41</v>
      </c>
      <c r="Q11" s="139">
        <f>SUM(F11:O11)</f>
        <v>29</v>
      </c>
    </row>
    <row r="12" spans="1:17">
      <c r="B12" s="138"/>
      <c r="C12" s="138"/>
      <c r="D12" s="138"/>
      <c r="E12" s="138"/>
      <c r="F12" s="138"/>
      <c r="G12" s="138"/>
      <c r="H12" s="138"/>
      <c r="I12" s="138"/>
      <c r="J12" s="138"/>
      <c r="K12" s="138"/>
      <c r="L12" s="138"/>
      <c r="M12" s="138"/>
      <c r="N12" s="138"/>
      <c r="O12" s="138"/>
      <c r="P12" s="138"/>
    </row>
  </sheetData>
  <phoneticPr fontId="10"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이름이 지정된 범위</vt:lpstr>
      </vt:variant>
      <vt:variant>
        <vt:i4>7</vt:i4>
      </vt:variant>
    </vt:vector>
  </HeadingPairs>
  <TitlesOfParts>
    <vt:vector size="13" baseType="lpstr">
      <vt:lpstr>1.표지</vt:lpstr>
      <vt:lpstr>2.총칙</vt:lpstr>
      <vt:lpstr>3.총괄표</vt:lpstr>
      <vt:lpstr>4.세입예산명세서</vt:lpstr>
      <vt:lpstr>5.세출예산명세서</vt:lpstr>
      <vt:lpstr>인원임람표</vt:lpstr>
      <vt:lpstr>'1.표지'!Print_Area</vt:lpstr>
      <vt:lpstr>'2.총칙'!Print_Area</vt:lpstr>
      <vt:lpstr>'3.총괄표'!Print_Area</vt:lpstr>
      <vt:lpstr>'4.세입예산명세서'!Print_Area</vt:lpstr>
      <vt:lpstr>'5.세출예산명세서'!Print_Area</vt:lpstr>
      <vt:lpstr>'4.세입예산명세서'!Print_Titles</vt:lpstr>
      <vt:lpstr>'5.세출예산명세서'!Print_Titles</vt:lpstr>
    </vt:vector>
  </TitlesOfParts>
  <Company>교육청</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김은정</dc:creator>
  <cp:lastModifiedBy>신문섭</cp:lastModifiedBy>
  <cp:lastPrinted>2014-02-20T18:10:39Z</cp:lastPrinted>
  <dcterms:created xsi:type="dcterms:W3CDTF">2001-07-30T06:59:58Z</dcterms:created>
  <dcterms:modified xsi:type="dcterms:W3CDTF">2014-02-20T20:47:53Z</dcterms:modified>
</cp:coreProperties>
</file>