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715" windowHeight="8040" tabRatio="874" activeTab="0"/>
  </bookViews>
  <sheets>
    <sheet name="표지" sheetId="1" r:id="rId1"/>
    <sheet name="결산총괄조서" sheetId="2" r:id="rId2"/>
    <sheet name="세입결산총괄표" sheetId="3" r:id="rId3"/>
    <sheet name="세출결산총괄표" sheetId="4" r:id="rId4"/>
    <sheet name="세입결산명세서" sheetId="5" r:id="rId5"/>
    <sheet name="세출결산명세서" sheetId="6" r:id="rId6"/>
    <sheet name="서식1~서식3" sheetId="7" r:id="rId7"/>
    <sheet name="서식4~서식5" sheetId="8" r:id="rId8"/>
  </sheets>
  <definedNames>
    <definedName name="_xlnm.Print_Area" localSheetId="4">'세입결산명세서'!$A$1:$G$80</definedName>
    <definedName name="_xlnm.Print_Titles" localSheetId="4">'세입결산명세서'!$3:$6</definedName>
    <definedName name="_xlnm.Print_Titles" localSheetId="5">'세출결산명세서'!$3:$6</definedName>
  </definedNames>
  <calcPr fullCalcOnLoad="1"/>
</workbook>
</file>

<file path=xl/sharedStrings.xml><?xml version="1.0" encoding="utf-8"?>
<sst xmlns="http://schemas.openxmlformats.org/spreadsheetml/2006/main" count="378" uniqueCount="306">
  <si>
    <t>관     별</t>
  </si>
  <si>
    <t>증(△)감</t>
  </si>
  <si>
    <t>비    고</t>
  </si>
  <si>
    <t>1. 사용료 및 수수료</t>
  </si>
  <si>
    <t>2. 전입금</t>
  </si>
  <si>
    <t>1. 인건비</t>
  </si>
  <si>
    <t>2. 관리운영비</t>
  </si>
  <si>
    <t>3. 연구장학비</t>
  </si>
  <si>
    <t>4. 보건체육비</t>
  </si>
  <si>
    <t>5. 실험비</t>
  </si>
  <si>
    <t>6. 입시관리비</t>
  </si>
  <si>
    <t>과     목</t>
  </si>
  <si>
    <t>산 출 기 초</t>
  </si>
  <si>
    <t>관</t>
  </si>
  <si>
    <t>항</t>
  </si>
  <si>
    <t>목</t>
  </si>
  <si>
    <t>1. 입학금</t>
  </si>
  <si>
    <t>2. 수업료</t>
  </si>
  <si>
    <t>3. 수험료</t>
  </si>
  <si>
    <t>세 입 합 계</t>
  </si>
  <si>
    <t>1. 봉급</t>
  </si>
  <si>
    <t>1. 교원봉급</t>
  </si>
  <si>
    <t>2. 정액수당</t>
  </si>
  <si>
    <t>1. 교원수당</t>
  </si>
  <si>
    <t>세 출 합 계</t>
  </si>
  <si>
    <t>구분</t>
  </si>
  <si>
    <t>[별첨 3]</t>
  </si>
  <si>
    <t>[별첨 3-1]</t>
  </si>
  <si>
    <t>결 산 총 괄 조 서</t>
  </si>
  <si>
    <t>회계별</t>
  </si>
  <si>
    <t>예산액</t>
  </si>
  <si>
    <t>결산액</t>
  </si>
  <si>
    <t>비고</t>
  </si>
  <si>
    <t>세 입</t>
  </si>
  <si>
    <t>세 출</t>
  </si>
  <si>
    <t>잔 액</t>
  </si>
  <si>
    <t>[별첨 3-2]</t>
  </si>
  <si>
    <t>세 입 결 산 총 괄 표</t>
  </si>
  <si>
    <t>(단위 : 원)</t>
  </si>
  <si>
    <t>예 산 액</t>
  </si>
  <si>
    <t>결 산 액</t>
  </si>
  <si>
    <t>3. 원조보조금</t>
  </si>
  <si>
    <t>4. 이월금</t>
  </si>
  <si>
    <t>6. 기부금</t>
  </si>
  <si>
    <t>세 출 결 산 총 괄 표</t>
  </si>
  <si>
    <t>세출합계</t>
  </si>
  <si>
    <t>세 출 결 산 명 세 서</t>
  </si>
  <si>
    <t>세 입 결 산 명 세 서</t>
  </si>
  <si>
    <t>(단위 : 원)</t>
  </si>
  <si>
    <t>[별첨 3-3]</t>
  </si>
  <si>
    <t>(금액단위 : 원)</t>
  </si>
  <si>
    <t>1. 학교운영비</t>
  </si>
  <si>
    <t>2. 연금부담금</t>
  </si>
  <si>
    <t>2. 전입금</t>
  </si>
  <si>
    <t>3. 원조보조금</t>
  </si>
  <si>
    <t>1. 국내보조금</t>
  </si>
  <si>
    <t>4. 이월금</t>
  </si>
  <si>
    <t>1. 전년도이월금</t>
  </si>
  <si>
    <t>6. 기부금</t>
  </si>
  <si>
    <t>7. 차입금</t>
  </si>
  <si>
    <t>3. 임시직</t>
  </si>
  <si>
    <t>2. 일용잡급</t>
  </si>
  <si>
    <t>4. 퇴직금</t>
  </si>
  <si>
    <t>5. 부담금</t>
  </si>
  <si>
    <t>1. 퇴직부담금</t>
  </si>
  <si>
    <t>6. 기타제수당</t>
  </si>
  <si>
    <t>2. 관리운영비</t>
  </si>
  <si>
    <t>1. 학교교육비</t>
  </si>
  <si>
    <t>2. 재산관리비</t>
  </si>
  <si>
    <t>1. 건물유지비</t>
  </si>
  <si>
    <t>2. 공과보험료</t>
  </si>
  <si>
    <t>3. 연구장학비</t>
  </si>
  <si>
    <t>1. 연구비</t>
  </si>
  <si>
    <t>4. 보건체육비</t>
  </si>
  <si>
    <t>1. 학생보건비</t>
  </si>
  <si>
    <t>1. 의료비</t>
  </si>
  <si>
    <t>2. 체력관리비</t>
  </si>
  <si>
    <t>1. 체육행사비</t>
  </si>
  <si>
    <t>2. 체력검사비</t>
  </si>
  <si>
    <t>5. 실험비</t>
  </si>
  <si>
    <t>1. 실험실습비</t>
  </si>
  <si>
    <t>1. 재료비</t>
  </si>
  <si>
    <t>2. 기구비</t>
  </si>
  <si>
    <t>3. 관리비</t>
  </si>
  <si>
    <t>6. 입시관리비</t>
  </si>
  <si>
    <t>1. 시설비</t>
  </si>
  <si>
    <t>1. 예비비</t>
  </si>
  <si>
    <t>예산액</t>
  </si>
  <si>
    <t>결산액</t>
  </si>
  <si>
    <t>예산액</t>
  </si>
  <si>
    <t>&lt;서식1&gt;</t>
  </si>
  <si>
    <t>과목</t>
  </si>
  <si>
    <t>관</t>
  </si>
  <si>
    <t>항</t>
  </si>
  <si>
    <t>목</t>
  </si>
  <si>
    <t>수입액</t>
  </si>
  <si>
    <t>결손액</t>
  </si>
  <si>
    <t>결손내역및사유</t>
  </si>
  <si>
    <t>계</t>
  </si>
  <si>
    <t>&lt;서식2&gt;</t>
  </si>
  <si>
    <t>미 수 액 조 서</t>
  </si>
  <si>
    <t>결 손 처 분 액 조 서</t>
  </si>
  <si>
    <t>미수액</t>
  </si>
  <si>
    <t>미수내역</t>
  </si>
  <si>
    <t>&lt;서식3&gt;</t>
  </si>
  <si>
    <t>차 입 액 조 서</t>
  </si>
  <si>
    <t>차입액</t>
  </si>
  <si>
    <t>차입처</t>
  </si>
  <si>
    <t>차 입 사 유</t>
  </si>
  <si>
    <t>사업총액
(계약액)</t>
  </si>
  <si>
    <t>기 지출액</t>
  </si>
  <si>
    <t>채무확정액
(미불액)</t>
  </si>
  <si>
    <t>채무확정</t>
  </si>
  <si>
    <t>&lt;서식4&gt;</t>
  </si>
  <si>
    <t>채 무 확 정 액 조 서</t>
  </si>
  <si>
    <t>예 비 비 사 용 액 조 서</t>
  </si>
  <si>
    <t>건 명</t>
  </si>
  <si>
    <t>예비비 사용과목</t>
  </si>
  <si>
    <t>세목</t>
  </si>
  <si>
    <t>예비비 사용결정액</t>
  </si>
  <si>
    <t>예비비 지출액</t>
  </si>
  <si>
    <t>&lt;서식5&gt;</t>
  </si>
  <si>
    <t>5. 전년도수입</t>
  </si>
  <si>
    <t>8. 적립금</t>
  </si>
  <si>
    <t>9. 학교운영지원비</t>
  </si>
  <si>
    <t>10. 잡수입</t>
  </si>
  <si>
    <t>7. 학생지도비</t>
  </si>
  <si>
    <t>9. 전년도지출</t>
  </si>
  <si>
    <t>10. 재산조성비</t>
  </si>
  <si>
    <t>11. 적립금</t>
  </si>
  <si>
    <t>12. 예비비</t>
  </si>
  <si>
    <t>13. 학교운영지원비</t>
  </si>
  <si>
    <t>1. 납교금</t>
  </si>
  <si>
    <t>4. 증명료</t>
  </si>
  <si>
    <t>5. 기타납임금</t>
  </si>
  <si>
    <t>1. 법인부담금</t>
  </si>
  <si>
    <t>2. 재해보상부담금</t>
  </si>
  <si>
    <t>3. 특정보조</t>
  </si>
  <si>
    <t>1. 국고보조</t>
  </si>
  <si>
    <t>2. 외국원조금</t>
  </si>
  <si>
    <t>1. 외국기관단체원조금</t>
  </si>
  <si>
    <t>2. 재외재단보조</t>
  </si>
  <si>
    <t>1. 전년도불용액</t>
  </si>
  <si>
    <t>2. 이월사업비</t>
  </si>
  <si>
    <t>5. 전년도수입</t>
  </si>
  <si>
    <t>1. 전년도수입</t>
  </si>
  <si>
    <t>2. 설립자부담금</t>
  </si>
  <si>
    <t>3. 국내보조금</t>
  </si>
  <si>
    <t>4. 외국원조금</t>
  </si>
  <si>
    <t>1. 기부금</t>
  </si>
  <si>
    <t>1. 특정기부금</t>
  </si>
  <si>
    <t>2. 일반기부금</t>
  </si>
  <si>
    <t>1. 차입금</t>
  </si>
  <si>
    <t>1. 은행차입금</t>
  </si>
  <si>
    <t xml:space="preserve"> </t>
  </si>
  <si>
    <t>2. 개인차입금</t>
  </si>
  <si>
    <t>8. 적립금</t>
  </si>
  <si>
    <t>1. 적립금</t>
  </si>
  <si>
    <t>9. 학교운영지원비</t>
  </si>
  <si>
    <t>1. 회비수입</t>
  </si>
  <si>
    <t>2. 기부금</t>
  </si>
  <si>
    <t>2. 전년도수입</t>
  </si>
  <si>
    <t>3. 교육활동경비</t>
  </si>
  <si>
    <t>1. 교육활동경비</t>
  </si>
  <si>
    <t>4. 수익자부담교육비</t>
  </si>
  <si>
    <t>1. 특기적성교육비</t>
  </si>
  <si>
    <t>10. 잡수입</t>
  </si>
  <si>
    <t>1. 생산품매각수입</t>
  </si>
  <si>
    <t>1. 생산품처분수입</t>
  </si>
  <si>
    <t>2. 물품매각수입</t>
  </si>
  <si>
    <t>1. 불용품매각수입</t>
  </si>
  <si>
    <t>3. 예금이자</t>
  </si>
  <si>
    <t>1. 정기예금이자</t>
  </si>
  <si>
    <t>2. 신탁예금이자</t>
  </si>
  <si>
    <t>3. 통지예금이자</t>
  </si>
  <si>
    <t>4. 기타예금이자</t>
  </si>
  <si>
    <t>4. 잡수입</t>
  </si>
  <si>
    <t>2. 변상금</t>
  </si>
  <si>
    <t>3. 위약금</t>
  </si>
  <si>
    <t>2. 사무직원봉급</t>
  </si>
  <si>
    <t>3. 고용원봉급</t>
  </si>
  <si>
    <t>2. 사무직원수당</t>
  </si>
  <si>
    <t>3. 고용원수당</t>
  </si>
  <si>
    <t>1. 퇴직금</t>
  </si>
  <si>
    <t>1. 일숙직수당</t>
  </si>
  <si>
    <t>2. 강사료</t>
  </si>
  <si>
    <t>2. 자산취득비</t>
  </si>
  <si>
    <t>1. 연구비</t>
  </si>
  <si>
    <t>2. 학생장학금</t>
  </si>
  <si>
    <t>1. 입시경비</t>
  </si>
  <si>
    <t>1. 상환∙반환금</t>
  </si>
  <si>
    <t>1. 상환금</t>
  </si>
  <si>
    <t>2. 반환금</t>
  </si>
  <si>
    <t>1. 전년도지출</t>
  </si>
  <si>
    <t>1. 시설비</t>
  </si>
  <si>
    <t>7. 학생지도비</t>
  </si>
  <si>
    <t>1. 학생지도비</t>
  </si>
  <si>
    <t>9. 전년도지출</t>
  </si>
  <si>
    <t>10. 재산조성비</t>
  </si>
  <si>
    <t>11. 적립금</t>
  </si>
  <si>
    <t>12. 예비비</t>
  </si>
  <si>
    <t>13. 학교운영지원비</t>
  </si>
  <si>
    <t>1. 교원연구비</t>
  </si>
  <si>
    <t>2. 학생복리비</t>
  </si>
  <si>
    <t>1, 학생복지비</t>
  </si>
  <si>
    <t>2. 자치회운영비</t>
  </si>
  <si>
    <t>3. 인건비</t>
  </si>
  <si>
    <t>1. 수당</t>
  </si>
  <si>
    <t>2. 상용잡급인건비</t>
  </si>
  <si>
    <t>3. 일용잡급인건비</t>
  </si>
  <si>
    <t>4. 보험부담금</t>
  </si>
  <si>
    <t>5. 연금지급금</t>
  </si>
  <si>
    <t>4. 운영비</t>
  </si>
  <si>
    <t>2. 학교교육비</t>
  </si>
  <si>
    <t>3. 시설비</t>
  </si>
  <si>
    <t>4. 실험실습비</t>
  </si>
  <si>
    <t>5. 체육진흥비</t>
  </si>
  <si>
    <t>1. 체육진흥비</t>
  </si>
  <si>
    <t>6. 학부모활동지원</t>
  </si>
  <si>
    <t>1. 학부모회 등의 활동지원비</t>
  </si>
  <si>
    <t>7. 기부사업비</t>
  </si>
  <si>
    <t>1. 기부사업비</t>
  </si>
  <si>
    <t>8. 수익자부담교육비</t>
  </si>
  <si>
    <t>3. 이자상환</t>
  </si>
  <si>
    <t>1. 교내재산임대료</t>
  </si>
  <si>
    <t>광양제철유치원 세입·세출결산서</t>
  </si>
  <si>
    <t>광양제철유치원 (직인)</t>
  </si>
  <si>
    <t>광양제철유치원비</t>
  </si>
  <si>
    <t>광 양 제 철 유 치 원 장 (직인)</t>
  </si>
  <si>
    <t>1. 연금부담금</t>
  </si>
  <si>
    <t>3. 건강보험부담금</t>
  </si>
  <si>
    <t>4, 학교운영비</t>
  </si>
  <si>
    <t>5. 기타</t>
  </si>
  <si>
    <t>2. 현장학습비</t>
  </si>
  <si>
    <t>3. 학교급식비</t>
  </si>
  <si>
    <t>4. 기타수익자부담교육비</t>
  </si>
  <si>
    <t>4. 건강보험부담금</t>
  </si>
  <si>
    <t>3. 복리후생비</t>
  </si>
  <si>
    <t>4. 초과근무수당</t>
  </si>
  <si>
    <t>5. 직급보조비</t>
  </si>
  <si>
    <t>6. 기타수당</t>
  </si>
  <si>
    <t>해 당</t>
  </si>
  <si>
    <t>없  음</t>
  </si>
  <si>
    <t>해  당</t>
  </si>
  <si>
    <t>1. 결원보충급료</t>
  </si>
  <si>
    <t>5. 비정규직부담금</t>
  </si>
  <si>
    <t xml:space="preserve"> </t>
  </si>
  <si>
    <t>2. 보건비</t>
  </si>
  <si>
    <t xml:space="preserve">2014회계연도 </t>
  </si>
  <si>
    <t>       2015년   2월   28일   확정</t>
  </si>
  <si>
    <t>2014회계년도 세입액 및 세출액이 상기와 같이 틀림없음을 확인합니다.</t>
  </si>
  <si>
    <t>      2015년    2월    28 일</t>
  </si>
  <si>
    <t>첨부 : 예금잔액증명서 1부</t>
  </si>
  <si>
    <t xml:space="preserve"> </t>
  </si>
  <si>
    <t>8. 상환∙반환금</t>
  </si>
  <si>
    <t>2. 시∙도보조</t>
  </si>
  <si>
    <t>2.수업료       248,000원×175명×12월=519,776,520원</t>
  </si>
  <si>
    <t>2.재해보상부담금                         861,000원</t>
  </si>
  <si>
    <t>1.입학금                70,000원×113명=7,910,000원</t>
  </si>
  <si>
    <t>1.무상급식지원금 1,950원×175명×208일=70,780,850원</t>
  </si>
  <si>
    <t>1.자원봉사자 운영비                      4,000,000원
2.방과후과정반 운영비                   3,000,000원
3.유아학비      220,000원×175명×12월=460,349,710원
4.방과후과정비  70,000원×107명×12월= 89,415,490원
5.사립유치원 운영비                    24,000,000원</t>
  </si>
  <si>
    <t>1.전년도불용액                           203,046원</t>
  </si>
  <si>
    <t>1.방과후교육활동비 
         25,000원×139명×2과목×11월=76,242,000원</t>
  </si>
  <si>
    <t>1.학교급식비
  가.원아       1,000원×175명×204일=35,833,000원
  나.교직원     3,000원× 12명×204일= 7,317,000원</t>
  </si>
  <si>
    <t>1.현장체험학습비
  가.기타현장체험비   13,520원×175명×8회=18,916,000원
  나.졸업여행비         40,000원×118명×1회=  4,716,800원</t>
  </si>
  <si>
    <t>1.방과후과정교육비 91,505원×107명×12월=117,493,440원
2.영어교재비          10,000원×175명×12월=  20,960,000원
3.기타수익자부담교육비  4,000원×175명×9월=6,236,000원</t>
  </si>
  <si>
    <t>1.신탁예금이자         121,190원×12월=1,454,250원</t>
  </si>
  <si>
    <t>1.정기예금이자         348,685원× 1회=   348,685원</t>
  </si>
  <si>
    <t>1.기타예금이자                1,230원×4회=4,890원</t>
  </si>
  <si>
    <t>1.시설물사용료             0,000원×1회=100,000원
2.법인카드포인트캐쉬백전환금             80,925원
3.기타잡수입                                   468,010원</t>
  </si>
  <si>
    <t>1. 토지∙건물매입비</t>
  </si>
  <si>
    <t>3. 재해보상부담금</t>
  </si>
  <si>
    <t>7. 교원연구비</t>
  </si>
  <si>
    <t>1.교원연구비                  =   370,000</t>
  </si>
  <si>
    <t>1.봉급                                136,626,000
  가.원감  3,616,220원×1명×12월   =  43,394,600
  나.교사  3,032,090원×3명×12월   =  109,155,400
2. 정근수당                            11,430,270
  가.원감  1,835,030원×1명×2회    =   3,670,050
  나.교사  1,293,370원×3명×2회    =   7,760,220</t>
  </si>
  <si>
    <t>1.봉급       2,992,100원×1명×12월 =  35,905,200
2.정근수당   1,518,550원×1명×2회  =   3,037,100</t>
  </si>
  <si>
    <t>1.봉급                             
  가.연봉계약직 1,446,920원×3명×12월  =  52,089,120</t>
  </si>
  <si>
    <t>1.교원정근수당가산금                 
   가.110,000원×3명×12월           =   3,960,000
2.교원가족수당                          2,400,000
  가.배우자   40,000원×2명×12월   =     960,000
  나.부양가족 20,000원×6명×12월   =   1,440,000
3.교원중.고자녀학비보조수당         
  가.고등학교 463,300원×3명×4회   =   5,559,600
4.교원보전수당                            590,000
  가.원감  8,000원×1명×10월       =      80,000
  나. 원감 10,000원×1명×12월       =   120,000
  나.교사  8,000원×2명×10월       =     160,000
  다 교사 23,000원×1명×10월       =     230,000
5.교원보전수당가산금                    1,380,000
  가.원감 37,000원×1명×10월       =   370,000
  나.교사 47,000원×1명×10월       =    470,000
  다.교사 27,000원×2명×10월       =    540,000
6.교원교직수당 250,000원×1명×12월 =   3,000,000
7.교원보건활동수당 30,000원×1명×12월 =  360,000</t>
  </si>
  <si>
    <t>1.사무직원정근수당                   
  가.110,000원×1명×12월           =   1,320,000
2.사무직원가족수당                        960,000
  가.배우자 40,000원×1명×12월     =     480,000
  나.부양가족 20,000원×2명×12월   =     480,000</t>
  </si>
  <si>
    <t>1.고용원명절휴가보전금             
   200,000원×3명×2회                 =  1,200,000
2.고용원장기근무가산금   50,000원×1명×6월 =  300,000
3.고용원교통보조비 60,000원×3명×12월 =  2,160,000
4.고용원가족수당                   1,200,000
   가.배우자 40,000원×2명×12월 =  960,000
   나.직계존속 20,000원×1명×12월 =  240,000
5.고용원처우개선비 40,000원×3명×12월 =  1,440,000
6.고용원연차수당   445,180원×2명      =  890,360</t>
  </si>
  <si>
    <t>1.기간제교원봉급
    1,790,300원×6명×12월          = 128,901,620
2.기간제교원정액수당                =   5,850,000
3.기간제교원초관근무수당            =   6,971,880
4.기간제교원복리후생비              =  12,931,800
5.기간제교원성과상여금   2,023,340원×6명 = 12,140,020
6. 기간제교원기타수당        570,000
  가.교원연구비 35,000원×1명×2월 =  70,000
  나.교원연구비 50,000원×5명×2월 = 500,000</t>
  </si>
  <si>
    <t>1.교원퇴직부담금                  =   23,196,220
2.직원퇴직부담금                  =    7,215,450</t>
  </si>
  <si>
    <t>1.교원사학연금부담금              =   9,081,530
2.직원사학연금부담금              =   3,506,280</t>
  </si>
  <si>
    <t>1.교원재해보상부담금              =     701,000
2.직원재해보상부담금              =     159,160</t>
  </si>
  <si>
    <t>1.교원건강보험부담금             =    4,471,380
2.직원건강보험부담금             =    1,744,280</t>
  </si>
  <si>
    <t>1.교원국민연금부담금              =   9,378,280
2.직원국민연금부담금              =   1,540,180
3.교원건강보험부담금              =   4,086,200
4.직원건강보험부담금              =   1,751,190
5.교원고용보험부담금              =   2,883,920
6.직원고용보험부담금              =     586,300
7.교원산재보험부담금              =   1,729,750
8.직원산재보험부담금              =     419,270</t>
  </si>
  <si>
    <t>1.유치원보조강사 1,402,860원×4명×12월=67,336,890
2.시간강사(2명)                        =16,220,000</t>
  </si>
  <si>
    <t>1.교원정액급식비                  =    1,560,000
2.교원명절휴가비                  =   15,534,780
3.직원정액급식비                  =    1,560,000
4.직원명절휴가비                  =    3,680,760
5.직원연가보상비                  =    1,719,880</t>
  </si>
  <si>
    <t>1.교원초과근무수당                     5,226,120
  가.교원정액시간외수당           =    4,966,820
  나.교원일반시간외수당           =      259,300</t>
  </si>
  <si>
    <t>1.교원직급보조비                  =    1,500,000
2.직원직급보조비                  =    1,860,000</t>
  </si>
  <si>
    <t>1.교원성과상여금                  =   11,085,570
2.직원성과상여금                  =    3,767,780
3.교원제철수당                    =   20,740,800
4.교원대학자녀학비보조수당        =    2,352,000
5.직원유.초자녀학비보조수당       =    1,000,000
6.교원개인연금지원금              =    2,640,000
7.직원개인연금지원금              =      660,000</t>
  </si>
  <si>
    <t>1.전기요금                         =  1,843,750
2.전화요금                         =  1,304,670
3.일반우편료                      =     311,370
4.수도료                             =     880,916
5.환경개선부담금                =     236,190
6.난방연료비                       =  2,820,966
7.도시가스료                       =    711,890
8.차량운영비                       =  1,145,503
9.무인경비수수료 등                =  3,471,400
10.통학차량용역비
           1,375,625원×3대×12월  = 49,522,500
11.환경직용역비557,670원×1명×12월=  6,692,000
12.홈페이지용역비                  =  3,500,000
13.전산비품수선비                  =    737,800
14.일반비품수선비                  =    821,500
15.칼라프린터기 임차료          =  1,287,000
16.교육용품및사무용품 구입    =  5,964,170
17.복사용지 구입                    =  1,428,800
18.복사기 토너 구입                =    396,000
19.팩스 토너 구입                   =    115,000
20.레이져프린터 토너 구입      =    160,000
21.보건실 침구 및 방수요 구입  =   142,300
22.친환경매트 구입                  =   686,000
23.청소용품 구입(종량제봉투외)   =  1,851,120
24.현수막 제작 구입                =     256,000
25.도서 구입                           =  1,990,540
26.교육계획서 및 신문 인쇄     =  1,159,000
27.국내여비                           =     716,060
28.현장체험학습여비              =  1,977,540
29.공공회의비                      =  1,128,000
30.자체회의비                      =    720,000
31.학교운영위원회 회의비           =  1,300,000
32.일반활동비                      =  3,836,700</t>
  </si>
  <si>
    <t>1.암벽놀이기구    22,000,000원×1세트 =  22,000,000
2.회의용 접이식의자   105,040원×12개  =  1,260,430
3.회의용 탁자             224,150원×4개  =      896,570
4.놀이터 안전수칙 게시판   550,000원×1개  =   550,000
5.이동식앰프       1,793,000원×1개  =  1,793,000
6.팔각메쉬쉘터    2,500,000원×1개  =  2,500,000
7.은행잎벤치         750,000원×3개  =  2,250,000
8.나뭇잎벤치         750,000원×3개  =  2,250,000
9.방부목 평상      1,870,000원×2개  =  3,740,000
10.청소도구함          253,000원×1개  =    253,000
11.칫솔살균기        130,000원×1개  =    130,000</t>
  </si>
  <si>
    <t>1.건물화재보험료                   =    658,800</t>
  </si>
  <si>
    <t>1.구급약품 구입(밴드외)              =   500,000</t>
  </si>
  <si>
    <t>1.안전공제회비  1,500원×166명       =   249,000</t>
  </si>
  <si>
    <t>1.체육대회 행사비                    =   720,000</t>
  </si>
  <si>
    <t>1.특기적성교육비                       68,817,000
  가.강사수당    6,075,000원×11월   =  66,825,000
  나.교재비          181,000원×11월   =   1,992,000
2.운영비                                
  가.전기료    675,000원×11월 = 7,425,000</t>
  </si>
  <si>
    <t>1.원아체험비                            23,632,800
  가.차량임차료     1,259,650원×9회 = 11,336,800
  나.입장료및체험비 11,580원×175명×6회= 12,159,400
  다.체험재료구입비    =   136,600</t>
  </si>
  <si>
    <t>1. 식품비             609,750원×12월 =  7,317,000
2. 간식비           2,986,080원×12월 = 35,833,000</t>
  </si>
  <si>
    <t>1. 방과후과정반교육운영비               117,493,440
  가.방과후과정반기간제교원인건비
               1,347,160원×4명×12월 = 64,663,680
  나.방과후과정반보조강사료
                 562,680원×4명×12월 = 27,008,500
  다.파트타이머 인건비 
                 218,000원×1명×10월 =  2,180,000
  다.국민연금부담금 59,890원×4명×12월= 2,874,660
  다.건강보험부담금 26,600원×4명×12월= 1,276,800  
  라.고용.산재보험료28,890원×4명×12월= 1,502,150
  마.퇴직금            1,887,250원×3명= 3,774,500
  바.급.간식비         817,600원×12월= 9,811,160
  사.운영비             366,830원×12월= 4,401,990  
2. 영어교재비 및 한글.수 교재 구입비
                     1,869,330원×12월= 22,432,000
3. 원아가방,수첩, 교육용품구입비
                       397,000원×12월= 4,764,000</t>
  </si>
  <si>
    <t>1.연금부담금                          12,588,000원</t>
  </si>
  <si>
    <t>3.건강보험부담금                     6,216,000원</t>
  </si>
  <si>
    <t>4.학교운영비                         302,166,000원</t>
  </si>
  <si>
    <t>33.특근식대                        =    700,000
34.학생행사비                      =  4,789,220
35.학부모참관수업                  =    544,040
36.직원장기근속표창                =    300,000
37.위탁교육훈련비                  =    314,190
38.교수학습자료 구입              =  13,347,730
39.급식식재료 구입                 = 70,790,850
40.보조사업비                       556,818,270
  가.방과후과정반석식비            =  3,000,000
  나.자원봉사자 인건비             =  4,000,000
  다.교육교재 구입                   =       53,070
  라.유아학비 지원비               = 460,349,710
  마.방과후과정교육 지원비     =   89,415,490
41.내빈접대용품 구입               =    599,700 
42.독서토론교육비                   =    400,000
43.직무연수비                        =     321,520
44.전교원상담화                     =  3,098,900</t>
  </si>
  <si>
    <t>1.소방설비 안전점검비               =     315,000
2.건물소보수작업비                     12,243,300
  가.코너 안전보호대 설치비        =   2,578,000
  나.출입구 강화도어 보수 작업비 =  1,133,000
  다.기계실 배수펌프, 순환펌프, 스트레나 교체비=1,610,000
  라.미니동물원 천막 설치비         =     880,000
  마.냉방기 콤프레샤 교환 작업비  =     750,000
  바.세면대 및 화장실 타일 보수 작업비   =  763,400  
  사.실외놀이기 철거비                       =      650,000
  아.지하공동구 LED조명등 설치비      =   1,435,500
  자. 벽고정레일대 설치비                   =  2.013,000
  아.소방시설 보수비 등                      =     430,400
3.소수리 재료 구입비                =   1,967,280
4.통신협력작업비    257,640원×12월 =   3,091,680
5.녹화협력작업비  1,054,900원×12월 =  12,658,800
6.환경개선비                                    =    1,760,000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</si>
</sst>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,##0_);[Red]\(#,##0\)"/>
    <numFmt numFmtId="182" formatCode="#,##0_ "/>
  </numFmts>
  <fonts count="50">
    <font>
      <sz val="11"/>
      <name val="바탕체"/>
      <family val="1"/>
    </font>
    <font>
      <b/>
      <sz val="20"/>
      <color indexed="8"/>
      <name val="굴림"/>
      <family val="3"/>
    </font>
    <font>
      <sz val="8"/>
      <name val="바탕체"/>
      <family val="1"/>
    </font>
    <font>
      <sz val="10"/>
      <color indexed="8"/>
      <name val="굴림"/>
      <family val="3"/>
    </font>
    <font>
      <b/>
      <sz val="16"/>
      <name val="굴림"/>
      <family val="3"/>
    </font>
    <font>
      <sz val="13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4"/>
      <name val="굴림"/>
      <family val="3"/>
    </font>
    <font>
      <b/>
      <sz val="11"/>
      <name val="굴림"/>
      <family val="3"/>
    </font>
    <font>
      <b/>
      <sz val="22"/>
      <name val="굴림"/>
      <family val="3"/>
    </font>
    <font>
      <sz val="13"/>
      <color indexed="8"/>
      <name val="굴림"/>
      <family val="3"/>
    </font>
    <font>
      <b/>
      <sz val="15"/>
      <color indexed="8"/>
      <name val="굴림"/>
      <family val="3"/>
    </font>
    <font>
      <b/>
      <sz val="13"/>
      <color indexed="8"/>
      <name val="굴림"/>
      <family val="3"/>
    </font>
    <font>
      <b/>
      <sz val="18"/>
      <color indexed="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right" vertical="center" wrapText="1"/>
    </xf>
    <xf numFmtId="180" fontId="11" fillId="0" borderId="14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right" vertical="center" wrapText="1"/>
    </xf>
    <xf numFmtId="180" fontId="11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justify" vertical="center" wrapText="1"/>
      <protection/>
    </xf>
    <xf numFmtId="180" fontId="11" fillId="0" borderId="21" xfId="0" applyNumberFormat="1" applyFont="1" applyBorder="1" applyAlignment="1" applyProtection="1">
      <alignment vertical="center" wrapText="1"/>
      <protection locked="0"/>
    </xf>
    <xf numFmtId="180" fontId="11" fillId="0" borderId="21" xfId="0" applyNumberFormat="1" applyFont="1" applyBorder="1" applyAlignment="1" applyProtection="1">
      <alignment vertical="center" wrapText="1"/>
      <protection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horizontal="justify" vertical="center" wrapText="1"/>
      <protection/>
    </xf>
    <xf numFmtId="180" fontId="11" fillId="0" borderId="24" xfId="0" applyNumberFormat="1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horizontal="justify" vertical="center" wrapText="1"/>
      <protection/>
    </xf>
    <xf numFmtId="180" fontId="11" fillId="0" borderId="27" xfId="0" applyNumberFormat="1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180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justify" vertical="center" wrapText="1"/>
      <protection/>
    </xf>
    <xf numFmtId="0" fontId="11" fillId="0" borderId="30" xfId="0" applyFont="1" applyBorder="1" applyAlignment="1" applyProtection="1">
      <alignment horizontal="justify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80" fontId="3" fillId="0" borderId="34" xfId="48" applyNumberFormat="1" applyFont="1" applyBorder="1" applyAlignment="1">
      <alignment vertical="center" wrapText="1"/>
    </xf>
    <xf numFmtId="0" fontId="3" fillId="0" borderId="35" xfId="0" applyFont="1" applyBorder="1" applyAlignment="1">
      <alignment horizontal="justify" vertical="center" shrinkToFit="1"/>
    </xf>
    <xf numFmtId="0" fontId="3" fillId="0" borderId="24" xfId="0" applyFont="1" applyBorder="1" applyAlignment="1">
      <alignment horizontal="justify" vertical="center" wrapText="1"/>
    </xf>
    <xf numFmtId="180" fontId="3" fillId="0" borderId="24" xfId="48" applyNumberFormat="1" applyFont="1" applyBorder="1" applyAlignment="1">
      <alignment vertical="center" wrapText="1"/>
    </xf>
    <xf numFmtId="0" fontId="3" fillId="0" borderId="25" xfId="0" applyFont="1" applyBorder="1" applyAlignment="1">
      <alignment horizontal="justify" vertical="center" shrinkToFit="1"/>
    </xf>
    <xf numFmtId="0" fontId="3" fillId="0" borderId="24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 wrapText="1" shrinkToFi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justify" vertical="center" shrinkToFit="1"/>
    </xf>
    <xf numFmtId="0" fontId="3" fillId="0" borderId="33" xfId="0" applyFont="1" applyBorder="1" applyAlignment="1">
      <alignment horizontal="justify" vertical="center" wrapText="1"/>
    </xf>
    <xf numFmtId="180" fontId="3" fillId="0" borderId="33" xfId="48" applyNumberFormat="1" applyFont="1" applyBorder="1" applyAlignment="1">
      <alignment vertical="center" wrapText="1"/>
    </xf>
    <xf numFmtId="0" fontId="3" fillId="0" borderId="36" xfId="0" applyFont="1" applyBorder="1" applyAlignment="1">
      <alignment horizontal="justify" vertical="center" wrapText="1" shrinkToFit="1"/>
    </xf>
    <xf numFmtId="180" fontId="3" fillId="0" borderId="18" xfId="48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48" applyNumberFormat="1" applyFont="1" applyBorder="1" applyAlignment="1">
      <alignment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180" fontId="3" fillId="0" borderId="27" xfId="48" applyNumberFormat="1" applyFont="1" applyBorder="1" applyAlignment="1">
      <alignment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80" fontId="3" fillId="0" borderId="21" xfId="48" applyNumberFormat="1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180" fontId="15" fillId="0" borderId="18" xfId="0" applyNumberFormat="1" applyFont="1" applyBorder="1" applyAlignment="1">
      <alignment vertical="center"/>
    </xf>
    <xf numFmtId="180" fontId="3" fillId="0" borderId="37" xfId="48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59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20</xdr:row>
      <xdr:rowOff>142875</xdr:rowOff>
    </xdr:from>
    <xdr:to>
      <xdr:col>9</xdr:col>
      <xdr:colOff>180975</xdr:colOff>
      <xdr:row>26</xdr:row>
      <xdr:rowOff>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42957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15</xdr:row>
      <xdr:rowOff>0</xdr:rowOff>
    </xdr:from>
    <xdr:to>
      <xdr:col>4</xdr:col>
      <xdr:colOff>876300</xdr:colOff>
      <xdr:row>19</xdr:row>
      <xdr:rowOff>85725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23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6384" width="9.00390625" style="3" customWidth="1"/>
  </cols>
  <sheetData>
    <row r="3" ht="16.5">
      <c r="A3" s="2" t="s">
        <v>26</v>
      </c>
    </row>
    <row r="8" spans="1:14" ht="25.5">
      <c r="A8" s="89" t="s">
        <v>248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10" spans="1:14" ht="31.5">
      <c r="A10" s="90" t="s">
        <v>225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25.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ht="13.5">
      <c r="A12" s="4"/>
    </row>
    <row r="13" ht="13.5">
      <c r="A13" s="4"/>
    </row>
    <row r="15" ht="13.5">
      <c r="A15" s="4"/>
    </row>
    <row r="16" ht="13.5">
      <c r="A16" s="4"/>
    </row>
    <row r="17" ht="13.5">
      <c r="A17" s="4"/>
    </row>
    <row r="18" spans="1:14" ht="25.5">
      <c r="A18" s="91" t="s">
        <v>249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24" spans="1:14" ht="27">
      <c r="A24" s="88" t="s">
        <v>226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</sheetData>
  <sheetProtection/>
  <mergeCells count="5">
    <mergeCell ref="A24:N24"/>
    <mergeCell ref="A8:N8"/>
    <mergeCell ref="A10:N10"/>
    <mergeCell ref="A11:N11"/>
    <mergeCell ref="A18:N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6.00390625" style="3" customWidth="1"/>
    <col min="2" max="2" width="18.75390625" style="3" customWidth="1"/>
    <col min="3" max="4" width="18.00390625" style="3" customWidth="1"/>
    <col min="5" max="5" width="18.125" style="3" customWidth="1"/>
    <col min="6" max="6" width="18.00390625" style="3" customWidth="1"/>
    <col min="7" max="16384" width="9.00390625" style="3" customWidth="1"/>
  </cols>
  <sheetData>
    <row r="1" ht="16.5">
      <c r="A1" s="5" t="s">
        <v>27</v>
      </c>
    </row>
    <row r="3" spans="1:6" ht="25.5">
      <c r="A3" s="95" t="s">
        <v>28</v>
      </c>
      <c r="B3" s="95"/>
      <c r="C3" s="95"/>
      <c r="D3" s="95"/>
      <c r="E3" s="95"/>
      <c r="F3" s="95"/>
    </row>
    <row r="5" ht="17.25" thickBot="1">
      <c r="F5" s="6" t="s">
        <v>50</v>
      </c>
    </row>
    <row r="6" spans="1:6" ht="24.75" customHeight="1">
      <c r="A6" s="7" t="s">
        <v>29</v>
      </c>
      <c r="B6" s="8" t="s">
        <v>25</v>
      </c>
      <c r="C6" s="8" t="s">
        <v>30</v>
      </c>
      <c r="D6" s="8" t="s">
        <v>31</v>
      </c>
      <c r="E6" s="8" t="s">
        <v>1</v>
      </c>
      <c r="F6" s="9" t="s">
        <v>32</v>
      </c>
    </row>
    <row r="7" spans="1:6" ht="24.75" customHeight="1">
      <c r="A7" s="92" t="s">
        <v>227</v>
      </c>
      <c r="B7" s="10" t="s">
        <v>33</v>
      </c>
      <c r="C7" s="11">
        <v>1780490000</v>
      </c>
      <c r="D7" s="11">
        <v>1791447616</v>
      </c>
      <c r="E7" s="11">
        <f>SUM(C7-D7)</f>
        <v>-10957616</v>
      </c>
      <c r="F7" s="12"/>
    </row>
    <row r="8" spans="1:6" ht="24.75" customHeight="1">
      <c r="A8" s="93"/>
      <c r="B8" s="10" t="s">
        <v>34</v>
      </c>
      <c r="C8" s="11">
        <v>1780490000</v>
      </c>
      <c r="D8" s="11">
        <v>1791029145</v>
      </c>
      <c r="E8" s="11">
        <f>SUM(C8-D8)</f>
        <v>-10539145</v>
      </c>
      <c r="F8" s="12"/>
    </row>
    <row r="9" spans="1:6" ht="24.75" customHeight="1" thickBot="1">
      <c r="A9" s="94"/>
      <c r="B9" s="13" t="s">
        <v>35</v>
      </c>
      <c r="C9" s="14">
        <f>SUM(C7-C8)</f>
        <v>0</v>
      </c>
      <c r="D9" s="14">
        <f>SUM(D7-D8)</f>
        <v>418471</v>
      </c>
      <c r="E9" s="14">
        <f>SUM(E7-E8)</f>
        <v>-418471</v>
      </c>
      <c r="F9" s="15"/>
    </row>
    <row r="10" ht="24.75" customHeight="1"/>
    <row r="11" spans="1:6" ht="24.75" customHeight="1">
      <c r="A11" s="97" t="s">
        <v>250</v>
      </c>
      <c r="B11" s="97"/>
      <c r="C11" s="97"/>
      <c r="D11" s="97"/>
      <c r="E11" s="97"/>
      <c r="F11" s="97"/>
    </row>
    <row r="12" ht="24.75" customHeight="1"/>
    <row r="13" spans="1:6" ht="24.75" customHeight="1">
      <c r="A13" s="97" t="s">
        <v>251</v>
      </c>
      <c r="B13" s="97"/>
      <c r="C13" s="97"/>
      <c r="D13" s="97"/>
      <c r="E13" s="97"/>
      <c r="F13" s="97"/>
    </row>
    <row r="14" ht="24.75" customHeight="1"/>
    <row r="15" ht="24.75" customHeight="1">
      <c r="A15" s="16" t="s">
        <v>252</v>
      </c>
    </row>
    <row r="16" ht="24.75" customHeight="1"/>
    <row r="17" spans="1:6" ht="24.75" customHeight="1">
      <c r="A17" s="96" t="s">
        <v>228</v>
      </c>
      <c r="B17" s="96"/>
      <c r="C17" s="96"/>
      <c r="D17" s="96"/>
      <c r="E17" s="96"/>
      <c r="F17" s="96"/>
    </row>
    <row r="18" ht="13.5"/>
    <row r="19" ht="13.5"/>
  </sheetData>
  <sheetProtection/>
  <mergeCells count="5">
    <mergeCell ref="A7:A9"/>
    <mergeCell ref="A3:F3"/>
    <mergeCell ref="A17:F17"/>
    <mergeCell ref="A11:F11"/>
    <mergeCell ref="A13:F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1" width="24.50390625" style="18" bestFit="1" customWidth="1"/>
    <col min="2" max="5" width="20.625" style="18" customWidth="1"/>
    <col min="6" max="16384" width="9.00390625" style="18" customWidth="1"/>
  </cols>
  <sheetData>
    <row r="1" ht="16.5">
      <c r="A1" s="17" t="s">
        <v>36</v>
      </c>
    </row>
    <row r="3" spans="1:5" ht="25.5">
      <c r="A3" s="98" t="s">
        <v>37</v>
      </c>
      <c r="B3" s="98"/>
      <c r="C3" s="98"/>
      <c r="D3" s="98"/>
      <c r="E3" s="98"/>
    </row>
    <row r="4" ht="16.5">
      <c r="E4" s="19" t="s">
        <v>38</v>
      </c>
    </row>
    <row r="5" spans="1:5" ht="24.75" customHeight="1">
      <c r="A5" s="20" t="s">
        <v>0</v>
      </c>
      <c r="B5" s="21" t="s">
        <v>39</v>
      </c>
      <c r="C5" s="21" t="s">
        <v>40</v>
      </c>
      <c r="D5" s="21" t="s">
        <v>1</v>
      </c>
      <c r="E5" s="22" t="s">
        <v>2</v>
      </c>
    </row>
    <row r="6" spans="1:5" ht="24.75" customHeight="1">
      <c r="A6" s="23" t="s">
        <v>3</v>
      </c>
      <c r="B6" s="24">
        <v>525524000</v>
      </c>
      <c r="C6" s="24">
        <v>527686520</v>
      </c>
      <c r="D6" s="25">
        <f>B6-C6</f>
        <v>-2162520</v>
      </c>
      <c r="E6" s="26"/>
    </row>
    <row r="7" spans="1:5" ht="24.75" customHeight="1">
      <c r="A7" s="27" t="s">
        <v>4</v>
      </c>
      <c r="B7" s="28">
        <v>308494000</v>
      </c>
      <c r="C7" s="28">
        <v>321831000</v>
      </c>
      <c r="D7" s="25">
        <f aca="true" t="shared" si="0" ref="D7:D15">B7-C7</f>
        <v>-13337000</v>
      </c>
      <c r="E7" s="29"/>
    </row>
    <row r="8" spans="1:5" ht="24.75" customHeight="1">
      <c r="A8" s="27" t="s">
        <v>41</v>
      </c>
      <c r="B8" s="28">
        <v>658976000</v>
      </c>
      <c r="C8" s="28">
        <v>651556050</v>
      </c>
      <c r="D8" s="25">
        <f t="shared" si="0"/>
        <v>7419950</v>
      </c>
      <c r="E8" s="29"/>
    </row>
    <row r="9" spans="1:5" ht="24.75" customHeight="1">
      <c r="A9" s="27" t="s">
        <v>42</v>
      </c>
      <c r="B9" s="28">
        <v>200000</v>
      </c>
      <c r="C9" s="28">
        <v>203046</v>
      </c>
      <c r="D9" s="25">
        <f t="shared" si="0"/>
        <v>-3046</v>
      </c>
      <c r="E9" s="29"/>
    </row>
    <row r="10" spans="1:5" ht="24.75" customHeight="1">
      <c r="A10" s="27" t="s">
        <v>122</v>
      </c>
      <c r="B10" s="28">
        <v>0</v>
      </c>
      <c r="C10" s="28">
        <v>0</v>
      </c>
      <c r="D10" s="25">
        <f t="shared" si="0"/>
        <v>0</v>
      </c>
      <c r="E10" s="29"/>
    </row>
    <row r="11" spans="1:5" ht="24.75" customHeight="1">
      <c r="A11" s="27" t="s">
        <v>43</v>
      </c>
      <c r="B11" s="28">
        <v>0</v>
      </c>
      <c r="C11" s="28">
        <v>0</v>
      </c>
      <c r="D11" s="25">
        <f t="shared" si="0"/>
        <v>0</v>
      </c>
      <c r="E11" s="29"/>
    </row>
    <row r="12" spans="1:5" ht="24.75" customHeight="1">
      <c r="A12" s="27" t="s">
        <v>59</v>
      </c>
      <c r="B12" s="28">
        <v>0</v>
      </c>
      <c r="C12" s="28">
        <v>0</v>
      </c>
      <c r="D12" s="25">
        <f t="shared" si="0"/>
        <v>0</v>
      </c>
      <c r="E12" s="29"/>
    </row>
    <row r="13" spans="1:5" ht="24.75" customHeight="1">
      <c r="A13" s="27" t="s">
        <v>123</v>
      </c>
      <c r="B13" s="28">
        <v>0</v>
      </c>
      <c r="C13" s="28">
        <v>0</v>
      </c>
      <c r="D13" s="25">
        <f t="shared" si="0"/>
        <v>0</v>
      </c>
      <c r="E13" s="29"/>
    </row>
    <row r="14" spans="1:5" ht="24.75" customHeight="1">
      <c r="A14" s="30" t="s">
        <v>124</v>
      </c>
      <c r="B14" s="31">
        <v>284337000</v>
      </c>
      <c r="C14" s="31">
        <v>287714240</v>
      </c>
      <c r="D14" s="25">
        <f t="shared" si="0"/>
        <v>-3377240</v>
      </c>
      <c r="E14" s="32"/>
    </row>
    <row r="15" spans="1:5" ht="24.75" customHeight="1">
      <c r="A15" s="30" t="s">
        <v>125</v>
      </c>
      <c r="B15" s="31">
        <v>2959000</v>
      </c>
      <c r="C15" s="31">
        <v>2456760</v>
      </c>
      <c r="D15" s="25">
        <f t="shared" si="0"/>
        <v>502240</v>
      </c>
      <c r="E15" s="32"/>
    </row>
    <row r="16" spans="1:5" ht="24.75" customHeight="1">
      <c r="A16" s="20" t="s">
        <v>19</v>
      </c>
      <c r="B16" s="33">
        <f>SUM(B6:B15)</f>
        <v>1780490000</v>
      </c>
      <c r="C16" s="33">
        <f>SUM(C6:C15)</f>
        <v>1791447616</v>
      </c>
      <c r="D16" s="33">
        <f>SUM(D6:D15)</f>
        <v>-10957616</v>
      </c>
      <c r="E16" s="34"/>
    </row>
  </sheetData>
  <sheetProtection/>
  <mergeCells count="1"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24.50390625" style="18" bestFit="1" customWidth="1"/>
    <col min="2" max="5" width="20.625" style="18" customWidth="1"/>
    <col min="6" max="16384" width="9.00390625" style="18" customWidth="1"/>
  </cols>
  <sheetData>
    <row r="1" ht="16.5">
      <c r="A1" s="17" t="s">
        <v>36</v>
      </c>
    </row>
    <row r="3" spans="1:5" ht="25.5">
      <c r="A3" s="98" t="s">
        <v>44</v>
      </c>
      <c r="B3" s="98"/>
      <c r="C3" s="98"/>
      <c r="D3" s="98"/>
      <c r="E3" s="98"/>
    </row>
    <row r="4" ht="16.5">
      <c r="E4" s="19" t="s">
        <v>38</v>
      </c>
    </row>
    <row r="5" spans="1:5" ht="24.75" customHeight="1">
      <c r="A5" s="20" t="s">
        <v>0</v>
      </c>
      <c r="B5" s="21" t="s">
        <v>39</v>
      </c>
      <c r="C5" s="21" t="s">
        <v>40</v>
      </c>
      <c r="D5" s="21" t="s">
        <v>1</v>
      </c>
      <c r="E5" s="22" t="s">
        <v>2</v>
      </c>
    </row>
    <row r="6" spans="1:5" ht="24.75" customHeight="1">
      <c r="A6" s="35" t="s">
        <v>5</v>
      </c>
      <c r="B6" s="24">
        <v>659803000</v>
      </c>
      <c r="C6" s="24">
        <v>680361940</v>
      </c>
      <c r="D6" s="25">
        <f aca="true" t="shared" si="0" ref="D6:D18">B6-C6</f>
        <v>-20558940</v>
      </c>
      <c r="E6" s="26"/>
    </row>
    <row r="7" spans="1:5" ht="24.75" customHeight="1">
      <c r="A7" s="35" t="s">
        <v>6</v>
      </c>
      <c r="B7" s="28">
        <v>797086000</v>
      </c>
      <c r="C7" s="28">
        <v>788762105</v>
      </c>
      <c r="D7" s="25">
        <f t="shared" si="0"/>
        <v>8323895</v>
      </c>
      <c r="E7" s="29"/>
    </row>
    <row r="8" spans="1:5" ht="24.75" customHeight="1">
      <c r="A8" s="35" t="s">
        <v>7</v>
      </c>
      <c r="B8" s="28">
        <v>0</v>
      </c>
      <c r="C8" s="28">
        <v>0</v>
      </c>
      <c r="D8" s="25">
        <f t="shared" si="0"/>
        <v>0</v>
      </c>
      <c r="E8" s="29"/>
    </row>
    <row r="9" spans="1:5" ht="24.75" customHeight="1">
      <c r="A9" s="35" t="s">
        <v>8</v>
      </c>
      <c r="B9" s="28">
        <v>1454000</v>
      </c>
      <c r="C9" s="28">
        <v>1469000</v>
      </c>
      <c r="D9" s="25">
        <f t="shared" si="0"/>
        <v>-15000</v>
      </c>
      <c r="E9" s="29"/>
    </row>
    <row r="10" spans="1:5" ht="24.75" customHeight="1">
      <c r="A10" s="35" t="s">
        <v>9</v>
      </c>
      <c r="B10" s="28">
        <v>0</v>
      </c>
      <c r="C10" s="28">
        <v>0</v>
      </c>
      <c r="D10" s="25">
        <f t="shared" si="0"/>
        <v>0</v>
      </c>
      <c r="E10" s="29"/>
    </row>
    <row r="11" spans="1:5" ht="24.75" customHeight="1">
      <c r="A11" s="35" t="s">
        <v>10</v>
      </c>
      <c r="B11" s="28">
        <v>0</v>
      </c>
      <c r="C11" s="28">
        <v>0</v>
      </c>
      <c r="D11" s="25">
        <f t="shared" si="0"/>
        <v>0</v>
      </c>
      <c r="E11" s="29"/>
    </row>
    <row r="12" spans="1:5" ht="24.75" customHeight="1">
      <c r="A12" s="35" t="s">
        <v>126</v>
      </c>
      <c r="B12" s="28">
        <v>0</v>
      </c>
      <c r="C12" s="28">
        <v>0</v>
      </c>
      <c r="D12" s="25">
        <f t="shared" si="0"/>
        <v>0</v>
      </c>
      <c r="E12" s="29"/>
    </row>
    <row r="13" spans="1:5" ht="24.75" customHeight="1">
      <c r="A13" s="35" t="s">
        <v>254</v>
      </c>
      <c r="B13" s="28">
        <v>0</v>
      </c>
      <c r="C13" s="28">
        <v>0</v>
      </c>
      <c r="D13" s="25">
        <f t="shared" si="0"/>
        <v>0</v>
      </c>
      <c r="E13" s="29"/>
    </row>
    <row r="14" spans="1:5" ht="24.75" customHeight="1">
      <c r="A14" s="35" t="s">
        <v>127</v>
      </c>
      <c r="B14" s="28">
        <v>0</v>
      </c>
      <c r="C14" s="28">
        <v>0</v>
      </c>
      <c r="D14" s="25">
        <f t="shared" si="0"/>
        <v>0</v>
      </c>
      <c r="E14" s="29"/>
    </row>
    <row r="15" spans="1:5" ht="24.75" customHeight="1">
      <c r="A15" s="35" t="s">
        <v>128</v>
      </c>
      <c r="B15" s="28">
        <v>36810000</v>
      </c>
      <c r="C15" s="28">
        <v>32721860</v>
      </c>
      <c r="D15" s="25">
        <f t="shared" si="0"/>
        <v>4088140</v>
      </c>
      <c r="E15" s="29"/>
    </row>
    <row r="16" spans="1:5" ht="24.75" customHeight="1">
      <c r="A16" s="35" t="s">
        <v>129</v>
      </c>
      <c r="B16" s="28">
        <v>0</v>
      </c>
      <c r="C16" s="28">
        <v>0</v>
      </c>
      <c r="D16" s="25">
        <f t="shared" si="0"/>
        <v>0</v>
      </c>
      <c r="E16" s="29"/>
    </row>
    <row r="17" spans="1:5" ht="24.75" customHeight="1">
      <c r="A17" s="36" t="s">
        <v>130</v>
      </c>
      <c r="B17" s="31">
        <v>1000000</v>
      </c>
      <c r="C17" s="31">
        <v>0</v>
      </c>
      <c r="D17" s="25">
        <f t="shared" si="0"/>
        <v>1000000</v>
      </c>
      <c r="E17" s="32"/>
    </row>
    <row r="18" spans="1:5" ht="24.75" customHeight="1">
      <c r="A18" s="36" t="s">
        <v>131</v>
      </c>
      <c r="B18" s="31">
        <v>284337000</v>
      </c>
      <c r="C18" s="31">
        <v>287714240</v>
      </c>
      <c r="D18" s="25">
        <f t="shared" si="0"/>
        <v>-3377240</v>
      </c>
      <c r="E18" s="32"/>
    </row>
    <row r="19" spans="1:5" ht="24.75" customHeight="1">
      <c r="A19" s="37" t="s">
        <v>45</v>
      </c>
      <c r="B19" s="33">
        <f>SUM(B6:B18)</f>
        <v>1780490000</v>
      </c>
      <c r="C19" s="33">
        <f>SUM(C6:C18)</f>
        <v>1791029145</v>
      </c>
      <c r="D19" s="33">
        <f>SUM(D6:D18)</f>
        <v>-10539145</v>
      </c>
      <c r="E19" s="34"/>
    </row>
  </sheetData>
  <sheetProtection/>
  <mergeCells count="1"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G20" sqref="G20"/>
    </sheetView>
  </sheetViews>
  <sheetFormatPr defaultColWidth="9.00390625" defaultRowHeight="13.5"/>
  <cols>
    <col min="1" max="1" width="5.50390625" style="3" customWidth="1"/>
    <col min="2" max="2" width="5.375" style="3" customWidth="1"/>
    <col min="3" max="3" width="22.75390625" style="3" customWidth="1"/>
    <col min="4" max="5" width="15.625" style="3" customWidth="1"/>
    <col min="6" max="6" width="12.625" style="3" customWidth="1"/>
    <col min="7" max="7" width="53.50390625" style="3" customWidth="1"/>
    <col min="8" max="16384" width="9.00390625" style="3" customWidth="1"/>
  </cols>
  <sheetData>
    <row r="1" ht="13.5">
      <c r="A1" s="38" t="s">
        <v>49</v>
      </c>
    </row>
    <row r="3" spans="1:7" ht="25.5">
      <c r="A3" s="95" t="s">
        <v>47</v>
      </c>
      <c r="B3" s="95"/>
      <c r="C3" s="95"/>
      <c r="D3" s="95"/>
      <c r="E3" s="95"/>
      <c r="F3" s="95"/>
      <c r="G3" s="95"/>
    </row>
    <row r="4" ht="13.5">
      <c r="G4" s="1" t="s">
        <v>48</v>
      </c>
    </row>
    <row r="5" spans="1:7" ht="13.5">
      <c r="A5" s="115" t="s">
        <v>11</v>
      </c>
      <c r="B5" s="109"/>
      <c r="C5" s="109"/>
      <c r="D5" s="109" t="s">
        <v>87</v>
      </c>
      <c r="E5" s="109" t="s">
        <v>88</v>
      </c>
      <c r="F5" s="116" t="s">
        <v>1</v>
      </c>
      <c r="G5" s="113" t="s">
        <v>12</v>
      </c>
    </row>
    <row r="6" spans="1:7" ht="13.5">
      <c r="A6" s="39" t="s">
        <v>13</v>
      </c>
      <c r="B6" s="40" t="s">
        <v>14</v>
      </c>
      <c r="C6" s="40" t="s">
        <v>15</v>
      </c>
      <c r="D6" s="110"/>
      <c r="E6" s="110"/>
      <c r="F6" s="117"/>
      <c r="G6" s="114"/>
    </row>
    <row r="7" spans="1:7" ht="19.5" customHeight="1">
      <c r="A7" s="111" t="s">
        <v>3</v>
      </c>
      <c r="B7" s="112"/>
      <c r="C7" s="112"/>
      <c r="D7" s="41">
        <f>SUM(D8)</f>
        <v>525524000</v>
      </c>
      <c r="E7" s="41">
        <f>SUM(E8)</f>
        <v>527686520</v>
      </c>
      <c r="F7" s="41">
        <f>D7-E7</f>
        <v>-2162520</v>
      </c>
      <c r="G7" s="42"/>
    </row>
    <row r="8" spans="1:7" ht="19.5" customHeight="1">
      <c r="A8" s="101"/>
      <c r="B8" s="102" t="s">
        <v>132</v>
      </c>
      <c r="C8" s="102"/>
      <c r="D8" s="44">
        <f>SUM(D9:D13)</f>
        <v>525524000</v>
      </c>
      <c r="E8" s="44">
        <f>SUM(E9:E13)</f>
        <v>527686520</v>
      </c>
      <c r="F8" s="44">
        <f aca="true" t="shared" si="0" ref="F8:F72">D8-E8</f>
        <v>-2162520</v>
      </c>
      <c r="G8" s="45"/>
    </row>
    <row r="9" spans="1:7" ht="19.5" customHeight="1">
      <c r="A9" s="101"/>
      <c r="B9" s="102"/>
      <c r="C9" s="43" t="s">
        <v>16</v>
      </c>
      <c r="D9" s="44">
        <v>7700000</v>
      </c>
      <c r="E9" s="44">
        <v>7910000</v>
      </c>
      <c r="F9" s="44">
        <f t="shared" si="0"/>
        <v>-210000</v>
      </c>
      <c r="G9" s="45" t="s">
        <v>258</v>
      </c>
    </row>
    <row r="10" spans="1:7" ht="19.5" customHeight="1">
      <c r="A10" s="101"/>
      <c r="B10" s="102"/>
      <c r="C10" s="43" t="s">
        <v>17</v>
      </c>
      <c r="D10" s="44">
        <v>517824000</v>
      </c>
      <c r="E10" s="44">
        <v>519776520</v>
      </c>
      <c r="F10" s="44">
        <f t="shared" si="0"/>
        <v>-1952520</v>
      </c>
      <c r="G10" s="45" t="s">
        <v>256</v>
      </c>
    </row>
    <row r="11" spans="1:7" ht="19.5" customHeight="1">
      <c r="A11" s="101"/>
      <c r="B11" s="102"/>
      <c r="C11" s="43" t="s">
        <v>18</v>
      </c>
      <c r="D11" s="44">
        <v>0</v>
      </c>
      <c r="E11" s="44">
        <v>0</v>
      </c>
      <c r="F11" s="44">
        <f t="shared" si="0"/>
        <v>0</v>
      </c>
      <c r="G11" s="45"/>
    </row>
    <row r="12" spans="1:7" ht="19.5" customHeight="1">
      <c r="A12" s="101"/>
      <c r="B12" s="102"/>
      <c r="C12" s="43" t="s">
        <v>133</v>
      </c>
      <c r="D12" s="44">
        <v>0</v>
      </c>
      <c r="E12" s="44">
        <v>0</v>
      </c>
      <c r="F12" s="44">
        <f t="shared" si="0"/>
        <v>0</v>
      </c>
      <c r="G12" s="45"/>
    </row>
    <row r="13" spans="1:7" ht="19.5" customHeight="1">
      <c r="A13" s="101"/>
      <c r="B13" s="102"/>
      <c r="C13" s="43" t="s">
        <v>134</v>
      </c>
      <c r="D13" s="44">
        <v>0</v>
      </c>
      <c r="E13" s="44">
        <v>0</v>
      </c>
      <c r="F13" s="44">
        <f t="shared" si="0"/>
        <v>0</v>
      </c>
      <c r="G13" s="45"/>
    </row>
    <row r="14" spans="1:7" ht="19.5" customHeight="1">
      <c r="A14" s="101" t="s">
        <v>53</v>
      </c>
      <c r="B14" s="102"/>
      <c r="C14" s="102"/>
      <c r="D14" s="44">
        <f>SUM(D15)</f>
        <v>308494000</v>
      </c>
      <c r="E14" s="44">
        <f>SUM(E15)</f>
        <v>321831000</v>
      </c>
      <c r="F14" s="44">
        <f t="shared" si="0"/>
        <v>-13337000</v>
      </c>
      <c r="G14" s="45"/>
    </row>
    <row r="15" spans="1:7" ht="19.5" customHeight="1">
      <c r="A15" s="101"/>
      <c r="B15" s="102" t="s">
        <v>135</v>
      </c>
      <c r="C15" s="102"/>
      <c r="D15" s="44">
        <f>SUM(D16:D20)</f>
        <v>308494000</v>
      </c>
      <c r="E15" s="44">
        <f>SUM(E16:E20)</f>
        <v>321831000</v>
      </c>
      <c r="F15" s="44">
        <f>D15-E15</f>
        <v>-13337000</v>
      </c>
      <c r="G15" s="45"/>
    </row>
    <row r="16" spans="1:7" ht="19.5" customHeight="1">
      <c r="A16" s="101"/>
      <c r="B16" s="102"/>
      <c r="C16" s="43" t="s">
        <v>229</v>
      </c>
      <c r="D16" s="44">
        <v>12372000</v>
      </c>
      <c r="E16" s="44">
        <v>12588000</v>
      </c>
      <c r="F16" s="44">
        <f t="shared" si="0"/>
        <v>-216000</v>
      </c>
      <c r="G16" s="45" t="s">
        <v>301</v>
      </c>
    </row>
    <row r="17" spans="1:7" ht="23.25" customHeight="1">
      <c r="A17" s="101"/>
      <c r="B17" s="102"/>
      <c r="C17" s="46" t="s">
        <v>136</v>
      </c>
      <c r="D17" s="44">
        <v>852000</v>
      </c>
      <c r="E17" s="44">
        <v>861000</v>
      </c>
      <c r="F17" s="44">
        <f t="shared" si="0"/>
        <v>-9000</v>
      </c>
      <c r="G17" s="45" t="s">
        <v>257</v>
      </c>
    </row>
    <row r="18" spans="1:7" ht="23.25" customHeight="1">
      <c r="A18" s="101"/>
      <c r="B18" s="102"/>
      <c r="C18" s="43" t="s">
        <v>230</v>
      </c>
      <c r="D18" s="44">
        <v>6036000</v>
      </c>
      <c r="E18" s="44">
        <v>6216000</v>
      </c>
      <c r="F18" s="44">
        <f t="shared" si="0"/>
        <v>-180000</v>
      </c>
      <c r="G18" s="45" t="s">
        <v>302</v>
      </c>
    </row>
    <row r="19" spans="1:7" ht="23.25" customHeight="1">
      <c r="A19" s="101"/>
      <c r="B19" s="102"/>
      <c r="C19" s="43" t="s">
        <v>231</v>
      </c>
      <c r="D19" s="44">
        <v>289234000</v>
      </c>
      <c r="E19" s="44">
        <v>302166000</v>
      </c>
      <c r="F19" s="44">
        <f t="shared" si="0"/>
        <v>-12932000</v>
      </c>
      <c r="G19" s="45" t="s">
        <v>303</v>
      </c>
    </row>
    <row r="20" spans="1:7" ht="19.5" customHeight="1">
      <c r="A20" s="101"/>
      <c r="B20" s="102"/>
      <c r="C20" s="43" t="s">
        <v>232</v>
      </c>
      <c r="D20" s="44"/>
      <c r="E20" s="44"/>
      <c r="F20" s="44">
        <f t="shared" si="0"/>
        <v>0</v>
      </c>
      <c r="G20" s="45"/>
    </row>
    <row r="21" spans="1:7" ht="19.5" customHeight="1">
      <c r="A21" s="101" t="s">
        <v>54</v>
      </c>
      <c r="B21" s="102"/>
      <c r="C21" s="102"/>
      <c r="D21" s="44">
        <f>SUM(D22)</f>
        <v>658976000</v>
      </c>
      <c r="E21" s="44">
        <f>SUM(E22)</f>
        <v>651556050</v>
      </c>
      <c r="F21" s="44">
        <f t="shared" si="0"/>
        <v>7419950</v>
      </c>
      <c r="G21" s="45"/>
    </row>
    <row r="22" spans="1:7" ht="19.5" customHeight="1">
      <c r="A22" s="101"/>
      <c r="B22" s="102" t="s">
        <v>55</v>
      </c>
      <c r="C22" s="102"/>
      <c r="D22" s="44">
        <f>SUM(D23:D25)</f>
        <v>658976000</v>
      </c>
      <c r="E22" s="44">
        <f>SUM(E23:E25)</f>
        <v>651556050</v>
      </c>
      <c r="F22" s="44">
        <f t="shared" si="0"/>
        <v>7419950</v>
      </c>
      <c r="G22" s="45"/>
    </row>
    <row r="23" spans="1:7" ht="19.5" customHeight="1">
      <c r="A23" s="101"/>
      <c r="B23" s="102"/>
      <c r="C23" s="43" t="s">
        <v>138</v>
      </c>
      <c r="D23" s="44">
        <v>0</v>
      </c>
      <c r="E23" s="44">
        <v>0</v>
      </c>
      <c r="F23" s="44">
        <f t="shared" si="0"/>
        <v>0</v>
      </c>
      <c r="G23" s="45"/>
    </row>
    <row r="24" spans="1:7" ht="19.5" customHeight="1">
      <c r="A24" s="101"/>
      <c r="B24" s="102"/>
      <c r="C24" s="43" t="s">
        <v>255</v>
      </c>
      <c r="D24" s="44">
        <v>75516000</v>
      </c>
      <c r="E24" s="44">
        <v>70790850</v>
      </c>
      <c r="F24" s="44">
        <f t="shared" si="0"/>
        <v>4725150</v>
      </c>
      <c r="G24" s="45" t="s">
        <v>259</v>
      </c>
    </row>
    <row r="25" spans="1:7" ht="73.5" customHeight="1">
      <c r="A25" s="101"/>
      <c r="B25" s="102"/>
      <c r="C25" s="43" t="s">
        <v>137</v>
      </c>
      <c r="D25" s="44">
        <v>583460000</v>
      </c>
      <c r="E25" s="44">
        <v>580765200</v>
      </c>
      <c r="F25" s="44">
        <f t="shared" si="0"/>
        <v>2694800</v>
      </c>
      <c r="G25" s="47" t="s">
        <v>260</v>
      </c>
    </row>
    <row r="26" spans="1:7" ht="19.5" customHeight="1">
      <c r="A26" s="101"/>
      <c r="B26" s="102" t="s">
        <v>139</v>
      </c>
      <c r="C26" s="102"/>
      <c r="D26" s="44">
        <f>SUM(D27:D28)</f>
        <v>0</v>
      </c>
      <c r="E26" s="44">
        <f>SUM(E27:E28)</f>
        <v>0</v>
      </c>
      <c r="F26" s="44">
        <f t="shared" si="0"/>
        <v>0</v>
      </c>
      <c r="G26" s="45"/>
    </row>
    <row r="27" spans="1:7" ht="13.5">
      <c r="A27" s="101"/>
      <c r="B27" s="102"/>
      <c r="C27" s="43" t="s">
        <v>140</v>
      </c>
      <c r="D27" s="44">
        <v>0</v>
      </c>
      <c r="E27" s="44">
        <v>0</v>
      </c>
      <c r="F27" s="44">
        <f t="shared" si="0"/>
        <v>0</v>
      </c>
      <c r="G27" s="45"/>
    </row>
    <row r="28" spans="1:7" ht="19.5" customHeight="1">
      <c r="A28" s="101"/>
      <c r="B28" s="102"/>
      <c r="C28" s="43" t="s">
        <v>141</v>
      </c>
      <c r="D28" s="44">
        <v>0</v>
      </c>
      <c r="E28" s="44">
        <v>0</v>
      </c>
      <c r="F28" s="44">
        <f t="shared" si="0"/>
        <v>0</v>
      </c>
      <c r="G28" s="45"/>
    </row>
    <row r="29" spans="1:7" ht="19.5" customHeight="1">
      <c r="A29" s="101" t="s">
        <v>56</v>
      </c>
      <c r="B29" s="102"/>
      <c r="C29" s="102"/>
      <c r="D29" s="44">
        <f>SUM(D30)</f>
        <v>200000</v>
      </c>
      <c r="E29" s="44">
        <f>SUM(E30)</f>
        <v>203046</v>
      </c>
      <c r="F29" s="44">
        <f t="shared" si="0"/>
        <v>-3046</v>
      </c>
      <c r="G29" s="45"/>
    </row>
    <row r="30" spans="1:7" ht="19.5" customHeight="1">
      <c r="A30" s="101"/>
      <c r="B30" s="102" t="s">
        <v>57</v>
      </c>
      <c r="C30" s="102"/>
      <c r="D30" s="44">
        <f>SUM(D31:D32)</f>
        <v>200000</v>
      </c>
      <c r="E30" s="44">
        <f>SUM(E31:E32)</f>
        <v>203046</v>
      </c>
      <c r="F30" s="44">
        <f t="shared" si="0"/>
        <v>-3046</v>
      </c>
      <c r="G30" s="45"/>
    </row>
    <row r="31" spans="1:7" ht="19.5" customHeight="1">
      <c r="A31" s="101"/>
      <c r="B31" s="121"/>
      <c r="C31" s="43" t="s">
        <v>142</v>
      </c>
      <c r="D31" s="44">
        <v>200000</v>
      </c>
      <c r="E31" s="44">
        <v>203046</v>
      </c>
      <c r="F31" s="44">
        <f t="shared" si="0"/>
        <v>-3046</v>
      </c>
      <c r="G31" s="45" t="s">
        <v>261</v>
      </c>
    </row>
    <row r="32" spans="1:7" ht="19.5" customHeight="1">
      <c r="A32" s="101"/>
      <c r="B32" s="121"/>
      <c r="C32" s="43" t="s">
        <v>143</v>
      </c>
      <c r="D32" s="44">
        <v>0</v>
      </c>
      <c r="E32" s="44">
        <v>0</v>
      </c>
      <c r="F32" s="44">
        <f t="shared" si="0"/>
        <v>0</v>
      </c>
      <c r="G32" s="45"/>
    </row>
    <row r="33" spans="1:7" ht="19.5" customHeight="1">
      <c r="A33" s="101" t="s">
        <v>144</v>
      </c>
      <c r="B33" s="102"/>
      <c r="C33" s="102"/>
      <c r="D33" s="44">
        <f>SUM(D34)</f>
        <v>0</v>
      </c>
      <c r="E33" s="44">
        <f>SUM(E34)</f>
        <v>0</v>
      </c>
      <c r="F33" s="44">
        <f t="shared" si="0"/>
        <v>0</v>
      </c>
      <c r="G33" s="45"/>
    </row>
    <row r="34" spans="1:7" ht="19.5" customHeight="1">
      <c r="A34" s="101"/>
      <c r="B34" s="102" t="s">
        <v>145</v>
      </c>
      <c r="C34" s="102"/>
      <c r="D34" s="44">
        <f>SUM(D35:D38)</f>
        <v>0</v>
      </c>
      <c r="E34" s="44">
        <f>SUM(E35:E38)</f>
        <v>0</v>
      </c>
      <c r="F34" s="44">
        <f t="shared" si="0"/>
        <v>0</v>
      </c>
      <c r="G34" s="45"/>
    </row>
    <row r="35" spans="1:7" ht="19.5" customHeight="1">
      <c r="A35" s="101"/>
      <c r="B35" s="102"/>
      <c r="C35" s="43" t="s">
        <v>132</v>
      </c>
      <c r="D35" s="44">
        <v>0</v>
      </c>
      <c r="E35" s="44">
        <v>0</v>
      </c>
      <c r="F35" s="44">
        <f t="shared" si="0"/>
        <v>0</v>
      </c>
      <c r="G35" s="45"/>
    </row>
    <row r="36" spans="1:7" ht="19.5" customHeight="1">
      <c r="A36" s="101"/>
      <c r="B36" s="102"/>
      <c r="C36" s="43" t="s">
        <v>146</v>
      </c>
      <c r="D36" s="44">
        <v>0</v>
      </c>
      <c r="E36" s="44">
        <v>0</v>
      </c>
      <c r="F36" s="44">
        <f t="shared" si="0"/>
        <v>0</v>
      </c>
      <c r="G36" s="45"/>
    </row>
    <row r="37" spans="1:7" ht="19.5" customHeight="1">
      <c r="A37" s="101"/>
      <c r="B37" s="102"/>
      <c r="C37" s="43" t="s">
        <v>147</v>
      </c>
      <c r="D37" s="44">
        <v>0</v>
      </c>
      <c r="E37" s="44">
        <v>0</v>
      </c>
      <c r="F37" s="44">
        <f t="shared" si="0"/>
        <v>0</v>
      </c>
      <c r="G37" s="45"/>
    </row>
    <row r="38" spans="1:7" ht="19.5" customHeight="1">
      <c r="A38" s="101"/>
      <c r="B38" s="102"/>
      <c r="C38" s="43" t="s">
        <v>148</v>
      </c>
      <c r="D38" s="44">
        <v>0</v>
      </c>
      <c r="E38" s="44">
        <v>0</v>
      </c>
      <c r="F38" s="44">
        <f t="shared" si="0"/>
        <v>0</v>
      </c>
      <c r="G38" s="45"/>
    </row>
    <row r="39" spans="1:7" ht="19.5" customHeight="1">
      <c r="A39" s="104" t="s">
        <v>58</v>
      </c>
      <c r="B39" s="103"/>
      <c r="C39" s="103"/>
      <c r="D39" s="44">
        <f>SUM(D40)</f>
        <v>0</v>
      </c>
      <c r="E39" s="44">
        <f>SUM(E40)</f>
        <v>0</v>
      </c>
      <c r="F39" s="44">
        <f t="shared" si="0"/>
        <v>0</v>
      </c>
      <c r="G39" s="50"/>
    </row>
    <row r="40" spans="1:7" ht="19.5" customHeight="1">
      <c r="A40" s="118"/>
      <c r="B40" s="105" t="s">
        <v>149</v>
      </c>
      <c r="C40" s="106"/>
      <c r="D40" s="44">
        <f>SUM(D41:D42)</f>
        <v>0</v>
      </c>
      <c r="E40" s="44">
        <f>SUM(E41:E42)</f>
        <v>0</v>
      </c>
      <c r="F40" s="44">
        <f t="shared" si="0"/>
        <v>0</v>
      </c>
      <c r="G40" s="50"/>
    </row>
    <row r="41" spans="1:7" ht="19.5" customHeight="1">
      <c r="A41" s="118"/>
      <c r="B41" s="119"/>
      <c r="C41" s="49" t="s">
        <v>150</v>
      </c>
      <c r="D41" s="44">
        <v>0</v>
      </c>
      <c r="E41" s="44">
        <v>0</v>
      </c>
      <c r="F41" s="44">
        <f t="shared" si="0"/>
        <v>0</v>
      </c>
      <c r="G41" s="50"/>
    </row>
    <row r="42" spans="1:7" ht="19.5" customHeight="1">
      <c r="A42" s="118"/>
      <c r="B42" s="120"/>
      <c r="C42" s="49" t="s">
        <v>151</v>
      </c>
      <c r="D42" s="44">
        <v>0</v>
      </c>
      <c r="E42" s="44">
        <v>0</v>
      </c>
      <c r="F42" s="44">
        <f t="shared" si="0"/>
        <v>0</v>
      </c>
      <c r="G42" s="50"/>
    </row>
    <row r="43" spans="1:7" ht="19.5" customHeight="1">
      <c r="A43" s="104" t="s">
        <v>59</v>
      </c>
      <c r="B43" s="103"/>
      <c r="C43" s="103"/>
      <c r="D43" s="44">
        <f>SUM(D44)</f>
        <v>0</v>
      </c>
      <c r="E43" s="44">
        <f>SUM(E44)</f>
        <v>0</v>
      </c>
      <c r="F43" s="44">
        <f t="shared" si="0"/>
        <v>0</v>
      </c>
      <c r="G43" s="50"/>
    </row>
    <row r="44" spans="1:7" ht="19.5" customHeight="1">
      <c r="A44" s="118"/>
      <c r="B44" s="105" t="s">
        <v>152</v>
      </c>
      <c r="C44" s="106"/>
      <c r="D44" s="44">
        <f>SUM(D45:D46)</f>
        <v>0</v>
      </c>
      <c r="E44" s="44">
        <f>SUM(E45:E46)</f>
        <v>0</v>
      </c>
      <c r="F44" s="44">
        <f t="shared" si="0"/>
        <v>0</v>
      </c>
      <c r="G44" s="50"/>
    </row>
    <row r="45" spans="1:7" ht="19.5" customHeight="1">
      <c r="A45" s="118"/>
      <c r="B45" s="119" t="s">
        <v>154</v>
      </c>
      <c r="C45" s="49" t="s">
        <v>153</v>
      </c>
      <c r="D45" s="44">
        <v>0</v>
      </c>
      <c r="E45" s="44">
        <v>0</v>
      </c>
      <c r="F45" s="44">
        <f t="shared" si="0"/>
        <v>0</v>
      </c>
      <c r="G45" s="50"/>
    </row>
    <row r="46" spans="1:7" ht="19.5" customHeight="1">
      <c r="A46" s="118"/>
      <c r="B46" s="120"/>
      <c r="C46" s="49" t="s">
        <v>155</v>
      </c>
      <c r="D46" s="44">
        <v>0</v>
      </c>
      <c r="E46" s="44">
        <v>0</v>
      </c>
      <c r="F46" s="44">
        <f t="shared" si="0"/>
        <v>0</v>
      </c>
      <c r="G46" s="50"/>
    </row>
    <row r="47" spans="1:7" ht="19.5" customHeight="1">
      <c r="A47" s="104" t="s">
        <v>156</v>
      </c>
      <c r="B47" s="103"/>
      <c r="C47" s="103"/>
      <c r="D47" s="44">
        <f>SUM(D48)</f>
        <v>0</v>
      </c>
      <c r="E47" s="44">
        <f>SUM(E48)</f>
        <v>0</v>
      </c>
      <c r="F47" s="44">
        <f t="shared" si="0"/>
        <v>0</v>
      </c>
      <c r="G47" s="50"/>
    </row>
    <row r="48" spans="1:7" ht="19.5" customHeight="1">
      <c r="A48" s="48"/>
      <c r="B48" s="105" t="s">
        <v>157</v>
      </c>
      <c r="C48" s="106"/>
      <c r="D48" s="44">
        <f>SUM(D49)</f>
        <v>0</v>
      </c>
      <c r="E48" s="44">
        <f>SUM(E49)</f>
        <v>0</v>
      </c>
      <c r="F48" s="44">
        <f t="shared" si="0"/>
        <v>0</v>
      </c>
      <c r="G48" s="50"/>
    </row>
    <row r="49" spans="1:7" ht="19.5" customHeight="1">
      <c r="A49" s="51"/>
      <c r="B49" s="49"/>
      <c r="C49" s="49" t="s">
        <v>157</v>
      </c>
      <c r="D49" s="44">
        <v>0</v>
      </c>
      <c r="E49" s="44">
        <v>0</v>
      </c>
      <c r="F49" s="44">
        <f t="shared" si="0"/>
        <v>0</v>
      </c>
      <c r="G49" s="50"/>
    </row>
    <row r="50" spans="1:7" ht="19.5" customHeight="1">
      <c r="A50" s="101" t="s">
        <v>158</v>
      </c>
      <c r="B50" s="102"/>
      <c r="C50" s="102"/>
      <c r="D50" s="44">
        <f>SUM(D51,D54,D56,D58)</f>
        <v>284337000</v>
      </c>
      <c r="E50" s="44">
        <f>SUM(E51,E54,E56,E58)</f>
        <v>287714240</v>
      </c>
      <c r="F50" s="44">
        <f t="shared" si="0"/>
        <v>-3377240</v>
      </c>
      <c r="G50" s="45"/>
    </row>
    <row r="51" spans="1:7" ht="19.5" customHeight="1">
      <c r="A51" s="101"/>
      <c r="B51" s="102" t="s">
        <v>159</v>
      </c>
      <c r="C51" s="102"/>
      <c r="D51" s="44">
        <f>SUM(D52:D53)</f>
        <v>0</v>
      </c>
      <c r="E51" s="44">
        <f>SUM(E52:E53)</f>
        <v>0</v>
      </c>
      <c r="F51" s="44">
        <f t="shared" si="0"/>
        <v>0</v>
      </c>
      <c r="G51" s="45"/>
    </row>
    <row r="52" spans="1:7" ht="19.5" customHeight="1">
      <c r="A52" s="101"/>
      <c r="B52" s="102"/>
      <c r="C52" s="43" t="s">
        <v>159</v>
      </c>
      <c r="D52" s="44">
        <v>0</v>
      </c>
      <c r="E52" s="44">
        <v>0</v>
      </c>
      <c r="F52" s="44">
        <f t="shared" si="0"/>
        <v>0</v>
      </c>
      <c r="G52" s="45"/>
    </row>
    <row r="53" spans="1:7" ht="19.5" customHeight="1">
      <c r="A53" s="101"/>
      <c r="B53" s="102"/>
      <c r="C53" s="43" t="s">
        <v>160</v>
      </c>
      <c r="D53" s="44">
        <v>0</v>
      </c>
      <c r="E53" s="44">
        <v>0</v>
      </c>
      <c r="F53" s="44">
        <f t="shared" si="0"/>
        <v>0</v>
      </c>
      <c r="G53" s="45"/>
    </row>
    <row r="54" spans="1:7" ht="19.5" customHeight="1">
      <c r="A54" s="101"/>
      <c r="B54" s="103" t="s">
        <v>161</v>
      </c>
      <c r="C54" s="103"/>
      <c r="D54" s="44">
        <f>SUM(D55)</f>
        <v>0</v>
      </c>
      <c r="E54" s="44">
        <f>SUM(E55)</f>
        <v>0</v>
      </c>
      <c r="F54" s="44">
        <f t="shared" si="0"/>
        <v>0</v>
      </c>
      <c r="G54" s="45"/>
    </row>
    <row r="55" spans="1:7" ht="19.5" customHeight="1">
      <c r="A55" s="101"/>
      <c r="B55" s="49"/>
      <c r="C55" s="49" t="s">
        <v>145</v>
      </c>
      <c r="D55" s="44">
        <v>0</v>
      </c>
      <c r="E55" s="44">
        <v>0</v>
      </c>
      <c r="F55" s="44">
        <f t="shared" si="0"/>
        <v>0</v>
      </c>
      <c r="G55" s="45"/>
    </row>
    <row r="56" spans="1:7" ht="19.5" customHeight="1">
      <c r="A56" s="101"/>
      <c r="B56" s="103" t="s">
        <v>162</v>
      </c>
      <c r="C56" s="103"/>
      <c r="D56" s="44">
        <f>SUM(D57)</f>
        <v>0</v>
      </c>
      <c r="E56" s="44">
        <f>SUM(E57)</f>
        <v>0</v>
      </c>
      <c r="F56" s="44">
        <f t="shared" si="0"/>
        <v>0</v>
      </c>
      <c r="G56" s="45"/>
    </row>
    <row r="57" spans="1:7" ht="19.5" customHeight="1">
      <c r="A57" s="101"/>
      <c r="B57" s="49"/>
      <c r="C57" s="49" t="s">
        <v>163</v>
      </c>
      <c r="D57" s="44">
        <v>0</v>
      </c>
      <c r="E57" s="44">
        <v>0</v>
      </c>
      <c r="F57" s="44">
        <f t="shared" si="0"/>
        <v>0</v>
      </c>
      <c r="G57" s="45"/>
    </row>
    <row r="58" spans="1:7" ht="19.5" customHeight="1">
      <c r="A58" s="101"/>
      <c r="B58" s="103" t="s">
        <v>164</v>
      </c>
      <c r="C58" s="103"/>
      <c r="D58" s="44">
        <f>SUM(D59:D62)</f>
        <v>284337000</v>
      </c>
      <c r="E58" s="44">
        <f>SUM(E59:E62)</f>
        <v>287714240</v>
      </c>
      <c r="F58" s="44">
        <f t="shared" si="0"/>
        <v>-3377240</v>
      </c>
      <c r="G58" s="45"/>
    </row>
    <row r="59" spans="1:7" ht="29.25" customHeight="1">
      <c r="A59" s="101"/>
      <c r="B59" s="121"/>
      <c r="C59" s="52" t="s">
        <v>165</v>
      </c>
      <c r="D59" s="44">
        <v>95700000</v>
      </c>
      <c r="E59" s="44">
        <v>76242000</v>
      </c>
      <c r="F59" s="44">
        <f t="shared" si="0"/>
        <v>19458000</v>
      </c>
      <c r="G59" s="47" t="s">
        <v>262</v>
      </c>
    </row>
    <row r="60" spans="1:7" ht="45" customHeight="1">
      <c r="A60" s="101"/>
      <c r="B60" s="121"/>
      <c r="C60" s="52" t="s">
        <v>233</v>
      </c>
      <c r="D60" s="44">
        <v>19836000</v>
      </c>
      <c r="E60" s="44">
        <v>23632800</v>
      </c>
      <c r="F60" s="44">
        <f t="shared" si="0"/>
        <v>-3796800</v>
      </c>
      <c r="G60" s="47" t="s">
        <v>264</v>
      </c>
    </row>
    <row r="61" spans="1:7" ht="42" customHeight="1">
      <c r="A61" s="101"/>
      <c r="B61" s="121"/>
      <c r="C61" s="52" t="s">
        <v>234</v>
      </c>
      <c r="D61" s="44">
        <v>43701000</v>
      </c>
      <c r="E61" s="44">
        <v>43150000</v>
      </c>
      <c r="F61" s="44">
        <f t="shared" si="0"/>
        <v>551000</v>
      </c>
      <c r="G61" s="47" t="s">
        <v>263</v>
      </c>
    </row>
    <row r="62" spans="1:7" ht="47.25" customHeight="1">
      <c r="A62" s="101"/>
      <c r="B62" s="121"/>
      <c r="C62" s="53" t="s">
        <v>235</v>
      </c>
      <c r="D62" s="44">
        <v>125100000</v>
      </c>
      <c r="E62" s="44">
        <v>144689440</v>
      </c>
      <c r="F62" s="44">
        <f t="shared" si="0"/>
        <v>-19589440</v>
      </c>
      <c r="G62" s="47" t="s">
        <v>265</v>
      </c>
    </row>
    <row r="63" spans="1:7" ht="19.5" customHeight="1">
      <c r="A63" s="101" t="s">
        <v>166</v>
      </c>
      <c r="B63" s="102"/>
      <c r="C63" s="102"/>
      <c r="D63" s="44">
        <f>SUM(D64,D66,D68,D73)</f>
        <v>2959000</v>
      </c>
      <c r="E63" s="44">
        <f>SUM(E64,E66,E68,E73)</f>
        <v>2456760</v>
      </c>
      <c r="F63" s="44">
        <f t="shared" si="0"/>
        <v>502240</v>
      </c>
      <c r="G63" s="45"/>
    </row>
    <row r="64" spans="1:7" ht="19.5" customHeight="1">
      <c r="A64" s="101"/>
      <c r="B64" s="102" t="s">
        <v>167</v>
      </c>
      <c r="C64" s="102"/>
      <c r="D64" s="44">
        <f>SUM(D65)</f>
        <v>0</v>
      </c>
      <c r="E64" s="44">
        <f>SUM(E65)</f>
        <v>0</v>
      </c>
      <c r="F64" s="44">
        <f t="shared" si="0"/>
        <v>0</v>
      </c>
      <c r="G64" s="45"/>
    </row>
    <row r="65" spans="1:7" ht="23.25" customHeight="1">
      <c r="A65" s="101"/>
      <c r="B65" s="43"/>
      <c r="C65" s="43" t="s">
        <v>168</v>
      </c>
      <c r="D65" s="44">
        <v>0</v>
      </c>
      <c r="E65" s="44">
        <v>0</v>
      </c>
      <c r="F65" s="44">
        <f t="shared" si="0"/>
        <v>0</v>
      </c>
      <c r="G65" s="45"/>
    </row>
    <row r="66" spans="1:7" ht="19.5" customHeight="1">
      <c r="A66" s="101"/>
      <c r="B66" s="102" t="s">
        <v>169</v>
      </c>
      <c r="C66" s="102"/>
      <c r="D66" s="44">
        <f>SUM(D67)</f>
        <v>0</v>
      </c>
      <c r="E66" s="44">
        <f>SUM(E67)</f>
        <v>0</v>
      </c>
      <c r="F66" s="44">
        <f t="shared" si="0"/>
        <v>0</v>
      </c>
      <c r="G66" s="45"/>
    </row>
    <row r="67" spans="1:7" ht="23.25" customHeight="1">
      <c r="A67" s="101"/>
      <c r="B67" s="43"/>
      <c r="C67" s="43" t="s">
        <v>170</v>
      </c>
      <c r="D67" s="44">
        <v>0</v>
      </c>
      <c r="E67" s="44">
        <v>0</v>
      </c>
      <c r="F67" s="44">
        <f t="shared" si="0"/>
        <v>0</v>
      </c>
      <c r="G67" s="45"/>
    </row>
    <row r="68" spans="1:7" ht="19.5" customHeight="1">
      <c r="A68" s="101"/>
      <c r="B68" s="102" t="s">
        <v>171</v>
      </c>
      <c r="C68" s="102"/>
      <c r="D68" s="44">
        <f>SUM(D69:D72)</f>
        <v>2759000</v>
      </c>
      <c r="E68" s="44">
        <f>SUM(E69:E72)</f>
        <v>1807825</v>
      </c>
      <c r="F68" s="44">
        <f t="shared" si="0"/>
        <v>951175</v>
      </c>
      <c r="G68" s="45"/>
    </row>
    <row r="69" spans="1:7" ht="19.5" customHeight="1">
      <c r="A69" s="101"/>
      <c r="B69" s="102"/>
      <c r="C69" s="43" t="s">
        <v>172</v>
      </c>
      <c r="D69" s="44">
        <v>800000</v>
      </c>
      <c r="E69" s="44">
        <v>348685</v>
      </c>
      <c r="F69" s="44">
        <f t="shared" si="0"/>
        <v>451315</v>
      </c>
      <c r="G69" s="45" t="s">
        <v>267</v>
      </c>
    </row>
    <row r="70" spans="1:7" ht="19.5" customHeight="1">
      <c r="A70" s="101"/>
      <c r="B70" s="102"/>
      <c r="C70" s="43" t="s">
        <v>173</v>
      </c>
      <c r="D70" s="44">
        <v>1950000</v>
      </c>
      <c r="E70" s="44">
        <v>1454250</v>
      </c>
      <c r="F70" s="44">
        <f t="shared" si="0"/>
        <v>495750</v>
      </c>
      <c r="G70" s="45" t="s">
        <v>266</v>
      </c>
    </row>
    <row r="71" spans="1:7" ht="19.5" customHeight="1">
      <c r="A71" s="101"/>
      <c r="B71" s="102"/>
      <c r="C71" s="43" t="s">
        <v>174</v>
      </c>
      <c r="D71" s="44">
        <v>0</v>
      </c>
      <c r="E71" s="44">
        <v>0</v>
      </c>
      <c r="F71" s="44">
        <f t="shared" si="0"/>
        <v>0</v>
      </c>
      <c r="G71" s="45"/>
    </row>
    <row r="72" spans="1:7" ht="19.5" customHeight="1">
      <c r="A72" s="101"/>
      <c r="B72" s="102"/>
      <c r="C72" s="43" t="s">
        <v>175</v>
      </c>
      <c r="D72" s="44">
        <v>9000</v>
      </c>
      <c r="E72" s="44">
        <v>4890</v>
      </c>
      <c r="F72" s="44">
        <f t="shared" si="0"/>
        <v>4110</v>
      </c>
      <c r="G72" s="45" t="s">
        <v>268</v>
      </c>
    </row>
    <row r="73" spans="1:7" ht="19.5" customHeight="1">
      <c r="A73" s="101"/>
      <c r="B73" s="102" t="s">
        <v>176</v>
      </c>
      <c r="C73" s="102"/>
      <c r="D73" s="44">
        <f>SUM(D74:D77)</f>
        <v>200000</v>
      </c>
      <c r="E73" s="44">
        <f>SUM(E74:E77)</f>
        <v>648935</v>
      </c>
      <c r="F73" s="44">
        <f aca="true" t="shared" si="1" ref="F73:F78">D73-E73</f>
        <v>-448935</v>
      </c>
      <c r="G73" s="45"/>
    </row>
    <row r="74" spans="1:7" ht="23.25" customHeight="1">
      <c r="A74" s="101"/>
      <c r="B74" s="102"/>
      <c r="C74" s="43" t="s">
        <v>224</v>
      </c>
      <c r="D74" s="44">
        <v>0</v>
      </c>
      <c r="E74" s="44">
        <v>0</v>
      </c>
      <c r="F74" s="44">
        <f t="shared" si="1"/>
        <v>0</v>
      </c>
      <c r="G74" s="45"/>
    </row>
    <row r="75" spans="1:7" ht="19.5" customHeight="1">
      <c r="A75" s="101"/>
      <c r="B75" s="102"/>
      <c r="C75" s="43" t="s">
        <v>177</v>
      </c>
      <c r="D75" s="44">
        <v>0</v>
      </c>
      <c r="E75" s="44">
        <v>0</v>
      </c>
      <c r="F75" s="44">
        <f t="shared" si="1"/>
        <v>0</v>
      </c>
      <c r="G75" s="45"/>
    </row>
    <row r="76" spans="1:7" ht="19.5" customHeight="1">
      <c r="A76" s="101"/>
      <c r="B76" s="102"/>
      <c r="C76" s="43" t="s">
        <v>178</v>
      </c>
      <c r="D76" s="44">
        <v>0</v>
      </c>
      <c r="E76" s="44">
        <v>0</v>
      </c>
      <c r="F76" s="44">
        <f t="shared" si="1"/>
        <v>0</v>
      </c>
      <c r="G76" s="45"/>
    </row>
    <row r="77" spans="1:7" ht="45.75" customHeight="1">
      <c r="A77" s="108"/>
      <c r="B77" s="107"/>
      <c r="C77" s="54" t="s">
        <v>176</v>
      </c>
      <c r="D77" s="55">
        <v>200000</v>
      </c>
      <c r="E77" s="55">
        <v>648935</v>
      </c>
      <c r="F77" s="55">
        <f t="shared" si="1"/>
        <v>-448935</v>
      </c>
      <c r="G77" s="56" t="s">
        <v>269</v>
      </c>
    </row>
    <row r="78" spans="1:7" ht="19.5" customHeight="1">
      <c r="A78" s="99" t="s">
        <v>19</v>
      </c>
      <c r="B78" s="100"/>
      <c r="C78" s="100"/>
      <c r="D78" s="57">
        <f>SUM(D7,D14,D21,D29,D33,D39,D43,D47,D50,D63)</f>
        <v>1780490000</v>
      </c>
      <c r="E78" s="57">
        <f>SUM(E7,E14,E21,E29,E33,E39,E43,E47,E50,E63)</f>
        <v>1791447616</v>
      </c>
      <c r="F78" s="57">
        <f t="shared" si="1"/>
        <v>-10957616</v>
      </c>
      <c r="G78" s="58"/>
    </row>
    <row r="79" spans="1:7" ht="19.5" customHeight="1">
      <c r="A79" s="59"/>
      <c r="B79" s="59"/>
      <c r="C79" s="59"/>
      <c r="D79" s="60"/>
      <c r="E79" s="60"/>
      <c r="F79" s="60"/>
      <c r="G79" s="59"/>
    </row>
    <row r="86" ht="13.5">
      <c r="E86" s="3" t="s">
        <v>253</v>
      </c>
    </row>
  </sheetData>
  <sheetProtection/>
  <mergeCells count="56">
    <mergeCell ref="B66:C66"/>
    <mergeCell ref="B68:C68"/>
    <mergeCell ref="B73:C73"/>
    <mergeCell ref="B69:B72"/>
    <mergeCell ref="A39:C39"/>
    <mergeCell ref="A43:C43"/>
    <mergeCell ref="B64:C64"/>
    <mergeCell ref="B56:C56"/>
    <mergeCell ref="B58:C58"/>
    <mergeCell ref="B59:B62"/>
    <mergeCell ref="A26:A28"/>
    <mergeCell ref="B26:C26"/>
    <mergeCell ref="B27:B28"/>
    <mergeCell ref="A40:A42"/>
    <mergeCell ref="B31:B32"/>
    <mergeCell ref="B52:B53"/>
    <mergeCell ref="A29:C29"/>
    <mergeCell ref="A30:A32"/>
    <mergeCell ref="B30:C30"/>
    <mergeCell ref="A33:C33"/>
    <mergeCell ref="F5:F6"/>
    <mergeCell ref="A44:A46"/>
    <mergeCell ref="B40:C40"/>
    <mergeCell ref="B41:B42"/>
    <mergeCell ref="B45:B46"/>
    <mergeCell ref="B44:C44"/>
    <mergeCell ref="B9:B13"/>
    <mergeCell ref="A14:C14"/>
    <mergeCell ref="A8:A13"/>
    <mergeCell ref="B16:B20"/>
    <mergeCell ref="B8:C8"/>
    <mergeCell ref="A34:A38"/>
    <mergeCell ref="B34:C34"/>
    <mergeCell ref="B35:B38"/>
    <mergeCell ref="E5:E6"/>
    <mergeCell ref="A3:G3"/>
    <mergeCell ref="A7:C7"/>
    <mergeCell ref="G5:G6"/>
    <mergeCell ref="A5:C5"/>
    <mergeCell ref="D5:D6"/>
    <mergeCell ref="B15:C15"/>
    <mergeCell ref="A22:A25"/>
    <mergeCell ref="B22:C22"/>
    <mergeCell ref="B23:B25"/>
    <mergeCell ref="A15:A20"/>
    <mergeCell ref="A21:C21"/>
    <mergeCell ref="A78:C78"/>
    <mergeCell ref="A50:C50"/>
    <mergeCell ref="A51:A62"/>
    <mergeCell ref="B51:C51"/>
    <mergeCell ref="B54:C54"/>
    <mergeCell ref="A47:C47"/>
    <mergeCell ref="A63:C63"/>
    <mergeCell ref="B48:C48"/>
    <mergeCell ref="B74:B77"/>
    <mergeCell ref="A64:A77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ySplit="6" topLeftCell="A41" activePane="bottomLeft" state="frozen"/>
      <selection pane="topLeft" activeCell="A1" sqref="A1"/>
      <selection pane="bottomLeft" activeCell="G42" sqref="G42"/>
    </sheetView>
  </sheetViews>
  <sheetFormatPr defaultColWidth="9.00390625" defaultRowHeight="13.5"/>
  <cols>
    <col min="1" max="1" width="5.75390625" style="3" customWidth="1"/>
    <col min="2" max="2" width="7.25390625" style="3" customWidth="1"/>
    <col min="3" max="3" width="22.00390625" style="3" customWidth="1"/>
    <col min="4" max="5" width="15.625" style="3" customWidth="1"/>
    <col min="6" max="6" width="12.625" style="3" customWidth="1"/>
    <col min="7" max="7" width="50.50390625" style="3" customWidth="1"/>
    <col min="8" max="16384" width="9.00390625" style="3" customWidth="1"/>
  </cols>
  <sheetData>
    <row r="1" ht="13.5">
      <c r="A1" s="38" t="s">
        <v>49</v>
      </c>
    </row>
    <row r="3" spans="1:7" ht="25.5">
      <c r="A3" s="95" t="s">
        <v>46</v>
      </c>
      <c r="B3" s="95"/>
      <c r="C3" s="95"/>
      <c r="D3" s="95"/>
      <c r="E3" s="95"/>
      <c r="F3" s="95"/>
      <c r="G3" s="95"/>
    </row>
    <row r="4" ht="13.5">
      <c r="G4" s="1" t="s">
        <v>48</v>
      </c>
    </row>
    <row r="5" spans="1:7" ht="16.5" customHeight="1">
      <c r="A5" s="115" t="s">
        <v>11</v>
      </c>
      <c r="B5" s="109"/>
      <c r="C5" s="109"/>
      <c r="D5" s="109" t="s">
        <v>89</v>
      </c>
      <c r="E5" s="109" t="s">
        <v>88</v>
      </c>
      <c r="F5" s="109" t="s">
        <v>1</v>
      </c>
      <c r="G5" s="113" t="s">
        <v>12</v>
      </c>
    </row>
    <row r="6" spans="1:7" ht="13.5">
      <c r="A6" s="39" t="s">
        <v>13</v>
      </c>
      <c r="B6" s="40" t="s">
        <v>14</v>
      </c>
      <c r="C6" s="40" t="s">
        <v>15</v>
      </c>
      <c r="D6" s="110"/>
      <c r="E6" s="110"/>
      <c r="F6" s="110"/>
      <c r="G6" s="114"/>
    </row>
    <row r="7" spans="1:7" ht="19.5" customHeight="1">
      <c r="A7" s="111" t="s">
        <v>5</v>
      </c>
      <c r="B7" s="112"/>
      <c r="C7" s="112"/>
      <c r="D7" s="41">
        <f>SUM(D8,D12,D16,D19,D21,D27)</f>
        <v>659803000</v>
      </c>
      <c r="E7" s="41">
        <f>SUM(E8,E12,E16,E19,E21,E27)</f>
        <v>680361940</v>
      </c>
      <c r="F7" s="41">
        <f>D7-E7</f>
        <v>-20558940</v>
      </c>
      <c r="G7" s="61"/>
    </row>
    <row r="8" spans="1:7" ht="19.5" customHeight="1">
      <c r="A8" s="118"/>
      <c r="B8" s="102" t="s">
        <v>20</v>
      </c>
      <c r="C8" s="102"/>
      <c r="D8" s="44">
        <f>SUM(D9:D11)</f>
        <v>218368000</v>
      </c>
      <c r="E8" s="44">
        <f>SUM(E9:E11)</f>
        <v>255011690</v>
      </c>
      <c r="F8" s="44">
        <f aca="true" t="shared" si="0" ref="F8:F78">D8-E8</f>
        <v>-36643690</v>
      </c>
      <c r="G8" s="62"/>
    </row>
    <row r="9" spans="1:7" ht="80.25" customHeight="1">
      <c r="A9" s="118"/>
      <c r="B9" s="102"/>
      <c r="C9" s="43" t="s">
        <v>21</v>
      </c>
      <c r="D9" s="44">
        <v>144555000</v>
      </c>
      <c r="E9" s="44">
        <v>163980270</v>
      </c>
      <c r="F9" s="44">
        <f t="shared" si="0"/>
        <v>-19425270</v>
      </c>
      <c r="G9" s="62" t="s">
        <v>274</v>
      </c>
    </row>
    <row r="10" spans="1:7" ht="32.25" customHeight="1">
      <c r="A10" s="118"/>
      <c r="B10" s="102"/>
      <c r="C10" s="43" t="s">
        <v>179</v>
      </c>
      <c r="D10" s="44">
        <v>38865000</v>
      </c>
      <c r="E10" s="44">
        <v>38942300</v>
      </c>
      <c r="F10" s="44">
        <f t="shared" si="0"/>
        <v>-77300</v>
      </c>
      <c r="G10" s="62" t="s">
        <v>275</v>
      </c>
    </row>
    <row r="11" spans="1:7" ht="33" customHeight="1">
      <c r="A11" s="118"/>
      <c r="B11" s="102"/>
      <c r="C11" s="43" t="s">
        <v>180</v>
      </c>
      <c r="D11" s="44">
        <v>34948000</v>
      </c>
      <c r="E11" s="44">
        <v>52089120</v>
      </c>
      <c r="F11" s="44">
        <f t="shared" si="0"/>
        <v>-17141120</v>
      </c>
      <c r="G11" s="62" t="s">
        <v>276</v>
      </c>
    </row>
    <row r="12" spans="1:7" ht="19.5" customHeight="1">
      <c r="A12" s="118"/>
      <c r="B12" s="102" t="s">
        <v>22</v>
      </c>
      <c r="C12" s="102"/>
      <c r="D12" s="44">
        <f>SUM(D13:D15)</f>
        <v>20589000</v>
      </c>
      <c r="E12" s="44">
        <f>SUM(E13:E15)</f>
        <v>26719960</v>
      </c>
      <c r="F12" s="44">
        <f t="shared" si="0"/>
        <v>-6130960</v>
      </c>
      <c r="G12" s="62"/>
    </row>
    <row r="13" spans="1:7" ht="225.75" customHeight="1">
      <c r="A13" s="118"/>
      <c r="B13" s="102"/>
      <c r="C13" s="43" t="s">
        <v>23</v>
      </c>
      <c r="D13" s="44">
        <v>11819000</v>
      </c>
      <c r="E13" s="44">
        <v>17249600</v>
      </c>
      <c r="F13" s="44">
        <f t="shared" si="0"/>
        <v>-5430600</v>
      </c>
      <c r="G13" s="62" t="s">
        <v>277</v>
      </c>
    </row>
    <row r="14" spans="1:7" ht="69.75" customHeight="1">
      <c r="A14" s="118"/>
      <c r="B14" s="102"/>
      <c r="C14" s="43" t="s">
        <v>181</v>
      </c>
      <c r="D14" s="44">
        <v>2280000</v>
      </c>
      <c r="E14" s="44">
        <v>2280000</v>
      </c>
      <c r="F14" s="44">
        <f t="shared" si="0"/>
        <v>0</v>
      </c>
      <c r="G14" s="62" t="s">
        <v>278</v>
      </c>
    </row>
    <row r="15" spans="1:7" ht="120.75" customHeight="1">
      <c r="A15" s="118"/>
      <c r="B15" s="102"/>
      <c r="C15" s="43" t="s">
        <v>182</v>
      </c>
      <c r="D15" s="44">
        <v>6490000</v>
      </c>
      <c r="E15" s="44">
        <v>7190360</v>
      </c>
      <c r="F15" s="44">
        <f t="shared" si="0"/>
        <v>-700360</v>
      </c>
      <c r="G15" s="62" t="s">
        <v>279</v>
      </c>
    </row>
    <row r="16" spans="1:7" ht="19.5" customHeight="1">
      <c r="A16" s="118"/>
      <c r="B16" s="102" t="s">
        <v>60</v>
      </c>
      <c r="C16" s="102"/>
      <c r="D16" s="44">
        <f>SUM(D17:D18)</f>
        <v>169679000</v>
      </c>
      <c r="E16" s="44">
        <f>SUM(E17:E18)</f>
        <v>167365320</v>
      </c>
      <c r="F16" s="44">
        <f t="shared" si="0"/>
        <v>2313680</v>
      </c>
      <c r="G16" s="62"/>
    </row>
    <row r="17" spans="1:7" ht="115.5" customHeight="1">
      <c r="A17" s="118"/>
      <c r="B17" s="102"/>
      <c r="C17" s="43" t="s">
        <v>244</v>
      </c>
      <c r="D17" s="44">
        <v>169679000</v>
      </c>
      <c r="E17" s="44">
        <v>167365320</v>
      </c>
      <c r="F17" s="44">
        <f t="shared" si="0"/>
        <v>2313680</v>
      </c>
      <c r="G17" s="62" t="s">
        <v>280</v>
      </c>
    </row>
    <row r="18" spans="1:7" ht="19.5" customHeight="1">
      <c r="A18" s="118"/>
      <c r="B18" s="102"/>
      <c r="C18" s="43" t="s">
        <v>61</v>
      </c>
      <c r="D18" s="44">
        <v>0</v>
      </c>
      <c r="E18" s="44">
        <v>0</v>
      </c>
      <c r="F18" s="44">
        <f t="shared" si="0"/>
        <v>0</v>
      </c>
      <c r="G18" s="62"/>
    </row>
    <row r="19" spans="1:7" ht="19.5" customHeight="1">
      <c r="A19" s="118"/>
      <c r="B19" s="102" t="s">
        <v>62</v>
      </c>
      <c r="C19" s="102"/>
      <c r="D19" s="44">
        <f>SUM(D20)</f>
        <v>0</v>
      </c>
      <c r="E19" s="44">
        <f>SUM(E20)</f>
        <v>0</v>
      </c>
      <c r="F19" s="44">
        <f t="shared" si="0"/>
        <v>0</v>
      </c>
      <c r="G19" s="62"/>
    </row>
    <row r="20" spans="1:7" ht="19.5" customHeight="1">
      <c r="A20" s="118"/>
      <c r="B20" s="43"/>
      <c r="C20" s="43" t="s">
        <v>183</v>
      </c>
      <c r="D20" s="44">
        <v>0</v>
      </c>
      <c r="E20" s="44">
        <v>0</v>
      </c>
      <c r="F20" s="44">
        <f t="shared" si="0"/>
        <v>0</v>
      </c>
      <c r="G20" s="62"/>
    </row>
    <row r="21" spans="1:7" ht="19.5" customHeight="1">
      <c r="A21" s="118"/>
      <c r="B21" s="102" t="s">
        <v>63</v>
      </c>
      <c r="C21" s="102"/>
      <c r="D21" s="44">
        <f>SUM(D22:D26)</f>
        <v>78818000</v>
      </c>
      <c r="E21" s="44">
        <f>SUM(E22:E26)</f>
        <v>72450390</v>
      </c>
      <c r="F21" s="44">
        <f t="shared" si="0"/>
        <v>6367610</v>
      </c>
      <c r="G21" s="62"/>
    </row>
    <row r="22" spans="1:7" ht="29.25" customHeight="1">
      <c r="A22" s="118"/>
      <c r="B22" s="102"/>
      <c r="C22" s="43" t="s">
        <v>64</v>
      </c>
      <c r="D22" s="44">
        <v>32930000</v>
      </c>
      <c r="E22" s="44">
        <v>30411670</v>
      </c>
      <c r="F22" s="44">
        <f t="shared" si="0"/>
        <v>2518330</v>
      </c>
      <c r="G22" s="62" t="s">
        <v>281</v>
      </c>
    </row>
    <row r="23" spans="1:7" ht="29.25" customHeight="1">
      <c r="A23" s="118"/>
      <c r="B23" s="102"/>
      <c r="C23" s="43" t="s">
        <v>52</v>
      </c>
      <c r="D23" s="44">
        <v>12372000</v>
      </c>
      <c r="E23" s="44">
        <v>12587810</v>
      </c>
      <c r="F23" s="44">
        <f t="shared" si="0"/>
        <v>-215810</v>
      </c>
      <c r="G23" s="62" t="s">
        <v>282</v>
      </c>
    </row>
    <row r="24" spans="1:7" ht="29.25" customHeight="1">
      <c r="A24" s="118"/>
      <c r="B24" s="102"/>
      <c r="C24" s="43" t="s">
        <v>271</v>
      </c>
      <c r="D24" s="44">
        <v>852000</v>
      </c>
      <c r="E24" s="44">
        <v>860160</v>
      </c>
      <c r="F24" s="44">
        <f t="shared" si="0"/>
        <v>-8160</v>
      </c>
      <c r="G24" s="62" t="s">
        <v>283</v>
      </c>
    </row>
    <row r="25" spans="1:7" ht="29.25" customHeight="1">
      <c r="A25" s="118"/>
      <c r="B25" s="102"/>
      <c r="C25" s="43" t="s">
        <v>236</v>
      </c>
      <c r="D25" s="44">
        <v>6036000</v>
      </c>
      <c r="E25" s="44">
        <v>6215660</v>
      </c>
      <c r="F25" s="44">
        <f t="shared" si="0"/>
        <v>-179660</v>
      </c>
      <c r="G25" s="62" t="s">
        <v>284</v>
      </c>
    </row>
    <row r="26" spans="1:7" ht="104.25" customHeight="1">
      <c r="A26" s="118"/>
      <c r="B26" s="102"/>
      <c r="C26" s="43" t="s">
        <v>245</v>
      </c>
      <c r="D26" s="44">
        <v>26628000</v>
      </c>
      <c r="E26" s="44">
        <v>22375090</v>
      </c>
      <c r="F26" s="44">
        <f t="shared" si="0"/>
        <v>4252910</v>
      </c>
      <c r="G26" s="62" t="s">
        <v>285</v>
      </c>
    </row>
    <row r="27" spans="1:7" ht="19.5" customHeight="1">
      <c r="A27" s="118"/>
      <c r="B27" s="102" t="s">
        <v>65</v>
      </c>
      <c r="C27" s="102"/>
      <c r="D27" s="44">
        <f>SUM(D28:D34)</f>
        <v>172349000</v>
      </c>
      <c r="E27" s="44">
        <f>SUM(E28:E34)</f>
        <v>158814580</v>
      </c>
      <c r="F27" s="44">
        <f t="shared" si="0"/>
        <v>13534420</v>
      </c>
      <c r="G27" s="62"/>
    </row>
    <row r="28" spans="1:7" ht="21.75" customHeight="1">
      <c r="A28" s="118"/>
      <c r="B28" s="102"/>
      <c r="C28" s="43" t="s">
        <v>184</v>
      </c>
      <c r="D28" s="44">
        <v>0</v>
      </c>
      <c r="E28" s="44">
        <v>0</v>
      </c>
      <c r="F28" s="44">
        <f t="shared" si="0"/>
        <v>0</v>
      </c>
      <c r="G28" s="62" t="s">
        <v>246</v>
      </c>
    </row>
    <row r="29" spans="1:7" ht="30.75" customHeight="1">
      <c r="A29" s="118"/>
      <c r="B29" s="102"/>
      <c r="C29" s="43" t="s">
        <v>185</v>
      </c>
      <c r="D29" s="44">
        <v>93324000</v>
      </c>
      <c r="E29" s="44">
        <v>83556890</v>
      </c>
      <c r="F29" s="44">
        <f t="shared" si="0"/>
        <v>9767110</v>
      </c>
      <c r="G29" s="62" t="s">
        <v>286</v>
      </c>
    </row>
    <row r="30" spans="1:7" ht="75.75" customHeight="1">
      <c r="A30" s="118"/>
      <c r="B30" s="102"/>
      <c r="C30" s="43" t="s">
        <v>237</v>
      </c>
      <c r="D30" s="44">
        <v>22329000</v>
      </c>
      <c r="E30" s="44">
        <f>17094780+6960640</f>
        <v>24055420</v>
      </c>
      <c r="F30" s="44">
        <f t="shared" si="0"/>
        <v>-1726420</v>
      </c>
      <c r="G30" s="62" t="s">
        <v>287</v>
      </c>
    </row>
    <row r="31" spans="1:7" ht="42" customHeight="1">
      <c r="A31" s="118"/>
      <c r="B31" s="102"/>
      <c r="C31" s="43" t="s">
        <v>238</v>
      </c>
      <c r="D31" s="44">
        <f>5814000+400000</f>
        <v>6214000</v>
      </c>
      <c r="E31" s="44">
        <v>5226120</v>
      </c>
      <c r="F31" s="44">
        <f t="shared" si="0"/>
        <v>987880</v>
      </c>
      <c r="G31" s="62" t="s">
        <v>288</v>
      </c>
    </row>
    <row r="32" spans="1:7" ht="32.25" customHeight="1">
      <c r="A32" s="118"/>
      <c r="B32" s="102"/>
      <c r="C32" s="43" t="s">
        <v>239</v>
      </c>
      <c r="D32" s="44">
        <v>3360000</v>
      </c>
      <c r="E32" s="44">
        <v>3360000</v>
      </c>
      <c r="F32" s="44">
        <f t="shared" si="0"/>
        <v>0</v>
      </c>
      <c r="G32" s="62" t="s">
        <v>289</v>
      </c>
    </row>
    <row r="33" spans="1:7" ht="96" customHeight="1">
      <c r="A33" s="118"/>
      <c r="B33" s="102"/>
      <c r="C33" s="43" t="s">
        <v>240</v>
      </c>
      <c r="D33" s="44">
        <v>47122000</v>
      </c>
      <c r="E33" s="44">
        <f>14853350+27392800</f>
        <v>42246150</v>
      </c>
      <c r="F33" s="44">
        <f>D33-E33</f>
        <v>4875850</v>
      </c>
      <c r="G33" s="62" t="s">
        <v>290</v>
      </c>
    </row>
    <row r="34" spans="1:7" ht="17.25" customHeight="1">
      <c r="A34" s="118"/>
      <c r="B34" s="102"/>
      <c r="C34" s="43" t="s">
        <v>272</v>
      </c>
      <c r="D34" s="44">
        <v>0</v>
      </c>
      <c r="E34" s="44">
        <v>370000</v>
      </c>
      <c r="F34" s="44">
        <f t="shared" si="0"/>
        <v>-370000</v>
      </c>
      <c r="G34" s="62" t="s">
        <v>273</v>
      </c>
    </row>
    <row r="35" spans="1:7" ht="19.5" customHeight="1">
      <c r="A35" s="101" t="s">
        <v>66</v>
      </c>
      <c r="B35" s="102"/>
      <c r="C35" s="102"/>
      <c r="D35" s="44">
        <f>SUM(D36,D40)</f>
        <v>833896000</v>
      </c>
      <c r="E35" s="44">
        <f>SUM(E36,E40)</f>
        <v>821483965</v>
      </c>
      <c r="F35" s="44">
        <f t="shared" si="0"/>
        <v>12412035</v>
      </c>
      <c r="G35" s="62"/>
    </row>
    <row r="36" spans="1:7" ht="19.5" customHeight="1">
      <c r="A36" s="118"/>
      <c r="B36" s="102" t="s">
        <v>51</v>
      </c>
      <c r="C36" s="102"/>
      <c r="D36" s="44">
        <f>SUM(D37:D39)</f>
        <v>797086000</v>
      </c>
      <c r="E36" s="44">
        <f>SUM(E37:E39)</f>
        <v>788762105</v>
      </c>
      <c r="F36" s="44">
        <f t="shared" si="0"/>
        <v>8323895</v>
      </c>
      <c r="G36" s="62"/>
    </row>
    <row r="37" spans="1:7" ht="409.5" customHeight="1">
      <c r="A37" s="118"/>
      <c r="B37" s="122"/>
      <c r="C37" s="63" t="s">
        <v>67</v>
      </c>
      <c r="D37" s="64">
        <f>797086000-D39</f>
        <v>783386000</v>
      </c>
      <c r="E37" s="64">
        <f>788762105-E39</f>
        <v>751139105</v>
      </c>
      <c r="F37" s="64">
        <f t="shared" si="0"/>
        <v>32246895</v>
      </c>
      <c r="G37" s="65" t="s">
        <v>291</v>
      </c>
    </row>
    <row r="38" spans="1:7" ht="216.75" customHeight="1">
      <c r="A38" s="118"/>
      <c r="B38" s="123"/>
      <c r="C38" s="66"/>
      <c r="D38" s="67"/>
      <c r="E38" s="67"/>
      <c r="F38" s="67" t="s">
        <v>154</v>
      </c>
      <c r="G38" s="68" t="s">
        <v>304</v>
      </c>
    </row>
    <row r="39" spans="1:7" ht="144" customHeight="1">
      <c r="A39" s="118"/>
      <c r="B39" s="123"/>
      <c r="C39" s="63" t="s">
        <v>186</v>
      </c>
      <c r="D39" s="64">
        <v>13700000</v>
      </c>
      <c r="E39" s="64">
        <f>13676070+22000000+1946930</f>
        <v>37623000</v>
      </c>
      <c r="F39" s="64">
        <f t="shared" si="0"/>
        <v>-23923000</v>
      </c>
      <c r="G39" s="65" t="s">
        <v>292</v>
      </c>
    </row>
    <row r="40" spans="1:7" ht="19.5" customHeight="1">
      <c r="A40" s="118"/>
      <c r="B40" s="102" t="s">
        <v>68</v>
      </c>
      <c r="C40" s="102"/>
      <c r="D40" s="44">
        <f>SUM(D41:D42)</f>
        <v>36810000</v>
      </c>
      <c r="E40" s="44">
        <f>SUM(E41:E42)</f>
        <v>32721860</v>
      </c>
      <c r="F40" s="44">
        <f t="shared" si="0"/>
        <v>4088140</v>
      </c>
      <c r="G40" s="62"/>
    </row>
    <row r="41" spans="1:7" ht="206.25" customHeight="1">
      <c r="A41" s="118"/>
      <c r="B41" s="102"/>
      <c r="C41" s="43" t="s">
        <v>69</v>
      </c>
      <c r="D41" s="44">
        <v>36327000</v>
      </c>
      <c r="E41" s="44">
        <v>32036060</v>
      </c>
      <c r="F41" s="44">
        <f t="shared" si="0"/>
        <v>4290940</v>
      </c>
      <c r="G41" s="62" t="s">
        <v>305</v>
      </c>
    </row>
    <row r="42" spans="1:7" ht="19.5" customHeight="1">
      <c r="A42" s="118"/>
      <c r="B42" s="102"/>
      <c r="C42" s="43" t="s">
        <v>70</v>
      </c>
      <c r="D42" s="44">
        <v>483000</v>
      </c>
      <c r="E42" s="44">
        <v>685800</v>
      </c>
      <c r="F42" s="44">
        <f t="shared" si="0"/>
        <v>-202800</v>
      </c>
      <c r="G42" s="62" t="s">
        <v>293</v>
      </c>
    </row>
    <row r="43" spans="1:7" ht="19.5" customHeight="1">
      <c r="A43" s="101" t="s">
        <v>71</v>
      </c>
      <c r="B43" s="102"/>
      <c r="C43" s="102"/>
      <c r="D43" s="44">
        <f>SUM(D44)</f>
        <v>0</v>
      </c>
      <c r="E43" s="44">
        <f>SUM(E44)</f>
        <v>0</v>
      </c>
      <c r="F43" s="44">
        <f t="shared" si="0"/>
        <v>0</v>
      </c>
      <c r="G43" s="62"/>
    </row>
    <row r="44" spans="1:7" ht="19.5" customHeight="1">
      <c r="A44" s="118"/>
      <c r="B44" s="102" t="s">
        <v>72</v>
      </c>
      <c r="C44" s="102"/>
      <c r="D44" s="44">
        <f>SUM(D45:D46)</f>
        <v>0</v>
      </c>
      <c r="E44" s="44">
        <f>SUM(E45:E46)</f>
        <v>0</v>
      </c>
      <c r="F44" s="44">
        <f t="shared" si="0"/>
        <v>0</v>
      </c>
      <c r="G44" s="62"/>
    </row>
    <row r="45" spans="1:7" ht="19.5" customHeight="1">
      <c r="A45" s="118"/>
      <c r="B45" s="102"/>
      <c r="C45" s="43" t="s">
        <v>187</v>
      </c>
      <c r="D45" s="44">
        <v>0</v>
      </c>
      <c r="E45" s="44">
        <v>0</v>
      </c>
      <c r="F45" s="44">
        <f t="shared" si="0"/>
        <v>0</v>
      </c>
      <c r="G45" s="62"/>
    </row>
    <row r="46" spans="1:7" ht="19.5" customHeight="1">
      <c r="A46" s="118"/>
      <c r="B46" s="102"/>
      <c r="C46" s="43" t="s">
        <v>188</v>
      </c>
      <c r="D46" s="44">
        <v>0</v>
      </c>
      <c r="E46" s="44">
        <v>0</v>
      </c>
      <c r="F46" s="44">
        <f t="shared" si="0"/>
        <v>0</v>
      </c>
      <c r="G46" s="62"/>
    </row>
    <row r="47" spans="1:7" ht="19.5" customHeight="1">
      <c r="A47" s="101" t="s">
        <v>73</v>
      </c>
      <c r="B47" s="102"/>
      <c r="C47" s="102"/>
      <c r="D47" s="44">
        <f>SUM(D48,D51)</f>
        <v>1454000</v>
      </c>
      <c r="E47" s="44">
        <f>SUM(E48,E51)</f>
        <v>1469000</v>
      </c>
      <c r="F47" s="44">
        <f t="shared" si="0"/>
        <v>-15000</v>
      </c>
      <c r="G47" s="62"/>
    </row>
    <row r="48" spans="1:7" ht="19.5" customHeight="1">
      <c r="A48" s="118"/>
      <c r="B48" s="102" t="s">
        <v>74</v>
      </c>
      <c r="C48" s="102"/>
      <c r="D48" s="44">
        <f>SUM(D49:D50)</f>
        <v>734000</v>
      </c>
      <c r="E48" s="44">
        <f>SUM(E49:E50)</f>
        <v>749000</v>
      </c>
      <c r="F48" s="44">
        <f t="shared" si="0"/>
        <v>-15000</v>
      </c>
      <c r="G48" s="62"/>
    </row>
    <row r="49" spans="1:7" ht="19.5" customHeight="1">
      <c r="A49" s="118"/>
      <c r="B49" s="102"/>
      <c r="C49" s="43" t="s">
        <v>75</v>
      </c>
      <c r="D49" s="44">
        <v>500000</v>
      </c>
      <c r="E49" s="44">
        <v>500000</v>
      </c>
      <c r="F49" s="44">
        <f t="shared" si="0"/>
        <v>0</v>
      </c>
      <c r="G49" s="62" t="s">
        <v>294</v>
      </c>
    </row>
    <row r="50" spans="1:7" ht="19.5" customHeight="1">
      <c r="A50" s="118"/>
      <c r="B50" s="102"/>
      <c r="C50" s="43" t="s">
        <v>247</v>
      </c>
      <c r="D50" s="44">
        <v>234000</v>
      </c>
      <c r="E50" s="44">
        <v>249000</v>
      </c>
      <c r="F50" s="44">
        <f>D50-E50</f>
        <v>-15000</v>
      </c>
      <c r="G50" s="62" t="s">
        <v>295</v>
      </c>
    </row>
    <row r="51" spans="1:7" ht="19.5" customHeight="1">
      <c r="A51" s="118"/>
      <c r="B51" s="102" t="s">
        <v>76</v>
      </c>
      <c r="C51" s="102"/>
      <c r="D51" s="44">
        <f>SUM(D52:D53)</f>
        <v>720000</v>
      </c>
      <c r="E51" s="44">
        <f>SUM(E52:E53)</f>
        <v>720000</v>
      </c>
      <c r="F51" s="44">
        <f t="shared" si="0"/>
        <v>0</v>
      </c>
      <c r="G51" s="62"/>
    </row>
    <row r="52" spans="1:7" ht="19.5" customHeight="1">
      <c r="A52" s="118"/>
      <c r="B52" s="102"/>
      <c r="C52" s="43" t="s">
        <v>77</v>
      </c>
      <c r="D52" s="44">
        <v>720000</v>
      </c>
      <c r="E52" s="44">
        <v>720000</v>
      </c>
      <c r="F52" s="44">
        <f t="shared" si="0"/>
        <v>0</v>
      </c>
      <c r="G52" s="62" t="s">
        <v>296</v>
      </c>
    </row>
    <row r="53" spans="1:7" ht="19.5" customHeight="1">
      <c r="A53" s="118"/>
      <c r="B53" s="102"/>
      <c r="C53" s="43" t="s">
        <v>78</v>
      </c>
      <c r="D53" s="44">
        <v>0</v>
      </c>
      <c r="E53" s="44">
        <v>0</v>
      </c>
      <c r="F53" s="44">
        <f t="shared" si="0"/>
        <v>0</v>
      </c>
      <c r="G53" s="62"/>
    </row>
    <row r="54" spans="1:7" ht="19.5" customHeight="1">
      <c r="A54" s="101" t="s">
        <v>79</v>
      </c>
      <c r="B54" s="102"/>
      <c r="C54" s="102"/>
      <c r="D54" s="44">
        <f>SUM(D55)</f>
        <v>0</v>
      </c>
      <c r="E54" s="44">
        <f>SUM(E55)</f>
        <v>0</v>
      </c>
      <c r="F54" s="44">
        <f t="shared" si="0"/>
        <v>0</v>
      </c>
      <c r="G54" s="62"/>
    </row>
    <row r="55" spans="1:7" ht="19.5" customHeight="1">
      <c r="A55" s="118"/>
      <c r="B55" s="102" t="s">
        <v>80</v>
      </c>
      <c r="C55" s="102"/>
      <c r="D55" s="44">
        <f>SUM(D56:D58)</f>
        <v>0</v>
      </c>
      <c r="E55" s="44">
        <f>SUM(E56:E58)</f>
        <v>0</v>
      </c>
      <c r="F55" s="44">
        <f t="shared" si="0"/>
        <v>0</v>
      </c>
      <c r="G55" s="62"/>
    </row>
    <row r="56" spans="1:7" ht="19.5" customHeight="1">
      <c r="A56" s="118"/>
      <c r="B56" s="102"/>
      <c r="C56" s="43" t="s">
        <v>81</v>
      </c>
      <c r="D56" s="44">
        <v>0</v>
      </c>
      <c r="E56" s="44">
        <v>0</v>
      </c>
      <c r="F56" s="44">
        <f t="shared" si="0"/>
        <v>0</v>
      </c>
      <c r="G56" s="62"/>
    </row>
    <row r="57" spans="1:7" ht="19.5" customHeight="1">
      <c r="A57" s="118"/>
      <c r="B57" s="102"/>
      <c r="C57" s="43" t="s">
        <v>82</v>
      </c>
      <c r="D57" s="44">
        <v>0</v>
      </c>
      <c r="E57" s="44">
        <v>0</v>
      </c>
      <c r="F57" s="44">
        <f t="shared" si="0"/>
        <v>0</v>
      </c>
      <c r="G57" s="62"/>
    </row>
    <row r="58" spans="1:7" ht="19.5" customHeight="1">
      <c r="A58" s="118"/>
      <c r="B58" s="102"/>
      <c r="C58" s="43" t="s">
        <v>83</v>
      </c>
      <c r="D58" s="44">
        <v>0</v>
      </c>
      <c r="E58" s="44">
        <v>0</v>
      </c>
      <c r="F58" s="44">
        <f t="shared" si="0"/>
        <v>0</v>
      </c>
      <c r="G58" s="62"/>
    </row>
    <row r="59" spans="1:7" ht="19.5" customHeight="1">
      <c r="A59" s="104" t="s">
        <v>84</v>
      </c>
      <c r="B59" s="103"/>
      <c r="C59" s="103"/>
      <c r="D59" s="44">
        <f>SUM(D60)</f>
        <v>0</v>
      </c>
      <c r="E59" s="44">
        <f>SUM(E60)</f>
        <v>0</v>
      </c>
      <c r="F59" s="44">
        <f t="shared" si="0"/>
        <v>0</v>
      </c>
      <c r="G59" s="62"/>
    </row>
    <row r="60" spans="1:7" ht="23.25" customHeight="1">
      <c r="A60" s="48"/>
      <c r="B60" s="103" t="s">
        <v>189</v>
      </c>
      <c r="C60" s="103"/>
      <c r="D60" s="44">
        <f>SUM(D61)</f>
        <v>0</v>
      </c>
      <c r="E60" s="44">
        <f>SUM(E61)</f>
        <v>0</v>
      </c>
      <c r="F60" s="44">
        <f t="shared" si="0"/>
        <v>0</v>
      </c>
      <c r="G60" s="62"/>
    </row>
    <row r="61" spans="1:7" ht="19.5" customHeight="1">
      <c r="A61" s="48"/>
      <c r="B61" s="49"/>
      <c r="C61" s="49" t="s">
        <v>189</v>
      </c>
      <c r="D61" s="44">
        <v>0</v>
      </c>
      <c r="E61" s="44">
        <v>0</v>
      </c>
      <c r="F61" s="44">
        <f t="shared" si="0"/>
        <v>0</v>
      </c>
      <c r="G61" s="62"/>
    </row>
    <row r="62" spans="1:7" ht="19.5" customHeight="1">
      <c r="A62" s="104" t="s">
        <v>195</v>
      </c>
      <c r="B62" s="103"/>
      <c r="C62" s="103"/>
      <c r="D62" s="44">
        <f>SUM(D63)</f>
        <v>0</v>
      </c>
      <c r="E62" s="44">
        <f>SUM(E63)</f>
        <v>0</v>
      </c>
      <c r="F62" s="44">
        <f t="shared" si="0"/>
        <v>0</v>
      </c>
      <c r="G62" s="62"/>
    </row>
    <row r="63" spans="1:7" ht="23.25" customHeight="1">
      <c r="A63" s="48"/>
      <c r="B63" s="103" t="s">
        <v>196</v>
      </c>
      <c r="C63" s="103"/>
      <c r="D63" s="44">
        <f>SUM(D64)</f>
        <v>0</v>
      </c>
      <c r="E63" s="44">
        <f>SUM(E64)</f>
        <v>0</v>
      </c>
      <c r="F63" s="44">
        <f t="shared" si="0"/>
        <v>0</v>
      </c>
      <c r="G63" s="62"/>
    </row>
    <row r="64" spans="1:7" ht="19.5" customHeight="1">
      <c r="A64" s="48"/>
      <c r="B64" s="49"/>
      <c r="C64" s="49" t="s">
        <v>196</v>
      </c>
      <c r="D64" s="44">
        <v>0</v>
      </c>
      <c r="E64" s="44">
        <v>0</v>
      </c>
      <c r="F64" s="44">
        <f t="shared" si="0"/>
        <v>0</v>
      </c>
      <c r="G64" s="62"/>
    </row>
    <row r="65" spans="1:7" ht="19.5" customHeight="1">
      <c r="A65" s="101" t="s">
        <v>254</v>
      </c>
      <c r="B65" s="102"/>
      <c r="C65" s="102"/>
      <c r="D65" s="44">
        <f>SUM(D66)</f>
        <v>0</v>
      </c>
      <c r="E65" s="44">
        <f>SUM(E66)</f>
        <v>0</v>
      </c>
      <c r="F65" s="44">
        <f t="shared" si="0"/>
        <v>0</v>
      </c>
      <c r="G65" s="62"/>
    </row>
    <row r="66" spans="1:7" ht="19.5" customHeight="1">
      <c r="A66" s="118"/>
      <c r="B66" s="102" t="s">
        <v>190</v>
      </c>
      <c r="C66" s="102"/>
      <c r="D66" s="44">
        <f>SUM(D67:D69)</f>
        <v>0</v>
      </c>
      <c r="E66" s="44">
        <f>SUM(E67:E69)</f>
        <v>0</v>
      </c>
      <c r="F66" s="44">
        <f t="shared" si="0"/>
        <v>0</v>
      </c>
      <c r="G66" s="62"/>
    </row>
    <row r="67" spans="1:7" ht="19.5" customHeight="1">
      <c r="A67" s="118"/>
      <c r="B67" s="102"/>
      <c r="C67" s="43" t="s">
        <v>191</v>
      </c>
      <c r="D67" s="44">
        <v>0</v>
      </c>
      <c r="E67" s="44">
        <v>0</v>
      </c>
      <c r="F67" s="44">
        <f t="shared" si="0"/>
        <v>0</v>
      </c>
      <c r="G67" s="62"/>
    </row>
    <row r="68" spans="1:7" ht="19.5" customHeight="1">
      <c r="A68" s="118"/>
      <c r="B68" s="102"/>
      <c r="C68" s="43" t="s">
        <v>192</v>
      </c>
      <c r="D68" s="44">
        <v>0</v>
      </c>
      <c r="E68" s="44">
        <v>0</v>
      </c>
      <c r="F68" s="44">
        <f t="shared" si="0"/>
        <v>0</v>
      </c>
      <c r="G68" s="62"/>
    </row>
    <row r="69" spans="1:7" ht="19.5" customHeight="1">
      <c r="A69" s="118"/>
      <c r="B69" s="102"/>
      <c r="C69" s="43" t="s">
        <v>223</v>
      </c>
      <c r="D69" s="44">
        <v>0</v>
      </c>
      <c r="E69" s="44">
        <v>0</v>
      </c>
      <c r="F69" s="44">
        <f t="shared" si="0"/>
        <v>0</v>
      </c>
      <c r="G69" s="62"/>
    </row>
    <row r="70" spans="1:7" ht="19.5" customHeight="1">
      <c r="A70" s="104" t="s">
        <v>197</v>
      </c>
      <c r="B70" s="103"/>
      <c r="C70" s="103"/>
      <c r="D70" s="44">
        <f>SUM(D71)</f>
        <v>0</v>
      </c>
      <c r="E70" s="44">
        <f>SUM(E71)</f>
        <v>0</v>
      </c>
      <c r="F70" s="44">
        <f t="shared" si="0"/>
        <v>0</v>
      </c>
      <c r="G70" s="62"/>
    </row>
    <row r="71" spans="1:7" ht="19.5" customHeight="1">
      <c r="A71" s="48"/>
      <c r="B71" s="103" t="s">
        <v>193</v>
      </c>
      <c r="C71" s="103"/>
      <c r="D71" s="44">
        <f>SUM(D72)</f>
        <v>0</v>
      </c>
      <c r="E71" s="44">
        <f>SUM(E72)</f>
        <v>0</v>
      </c>
      <c r="F71" s="44">
        <f t="shared" si="0"/>
        <v>0</v>
      </c>
      <c r="G71" s="62"/>
    </row>
    <row r="72" spans="1:7" ht="19.5" customHeight="1">
      <c r="A72" s="48"/>
      <c r="B72" s="49"/>
      <c r="C72" s="49" t="s">
        <v>193</v>
      </c>
      <c r="D72" s="44">
        <v>0</v>
      </c>
      <c r="E72" s="44">
        <v>0</v>
      </c>
      <c r="F72" s="44">
        <f t="shared" si="0"/>
        <v>0</v>
      </c>
      <c r="G72" s="62"/>
    </row>
    <row r="73" spans="1:7" ht="19.5" customHeight="1">
      <c r="A73" s="101" t="s">
        <v>198</v>
      </c>
      <c r="B73" s="102"/>
      <c r="C73" s="102"/>
      <c r="D73" s="44">
        <f>SUM(D74,D76)</f>
        <v>0</v>
      </c>
      <c r="E73" s="44">
        <f>SUM(E74,E76)</f>
        <v>0</v>
      </c>
      <c r="F73" s="44">
        <f t="shared" si="0"/>
        <v>0</v>
      </c>
      <c r="G73" s="62"/>
    </row>
    <row r="74" spans="1:7" ht="19.5" customHeight="1">
      <c r="A74" s="118"/>
      <c r="B74" s="102" t="s">
        <v>85</v>
      </c>
      <c r="C74" s="102"/>
      <c r="D74" s="44">
        <f>SUM(D75)</f>
        <v>0</v>
      </c>
      <c r="E74" s="44">
        <f>SUM(E75)</f>
        <v>0</v>
      </c>
      <c r="F74" s="44">
        <f t="shared" si="0"/>
        <v>0</v>
      </c>
      <c r="G74" s="62"/>
    </row>
    <row r="75" spans="1:7" ht="19.5" customHeight="1">
      <c r="A75" s="118"/>
      <c r="B75" s="43"/>
      <c r="C75" s="43" t="s">
        <v>194</v>
      </c>
      <c r="D75" s="44">
        <v>0</v>
      </c>
      <c r="E75" s="44">
        <v>0</v>
      </c>
      <c r="F75" s="44">
        <f t="shared" si="0"/>
        <v>0</v>
      </c>
      <c r="G75" s="62"/>
    </row>
    <row r="76" spans="1:7" ht="19.5" customHeight="1">
      <c r="A76" s="118"/>
      <c r="B76" s="102" t="s">
        <v>186</v>
      </c>
      <c r="C76" s="102"/>
      <c r="D76" s="44">
        <f>SUM(D77)</f>
        <v>0</v>
      </c>
      <c r="E76" s="44">
        <f>SUM(E77)</f>
        <v>0</v>
      </c>
      <c r="F76" s="44">
        <f t="shared" si="0"/>
        <v>0</v>
      </c>
      <c r="G76" s="62"/>
    </row>
    <row r="77" spans="1:7" ht="23.25" customHeight="1">
      <c r="A77" s="118"/>
      <c r="B77" s="43"/>
      <c r="C77" s="43" t="s">
        <v>270</v>
      </c>
      <c r="D77" s="44">
        <v>0</v>
      </c>
      <c r="E77" s="44">
        <v>0</v>
      </c>
      <c r="F77" s="44">
        <f t="shared" si="0"/>
        <v>0</v>
      </c>
      <c r="G77" s="62"/>
    </row>
    <row r="78" spans="1:7" ht="19.5" customHeight="1">
      <c r="A78" s="101" t="s">
        <v>199</v>
      </c>
      <c r="B78" s="102"/>
      <c r="C78" s="102"/>
      <c r="D78" s="44">
        <f>SUM(D79)</f>
        <v>0</v>
      </c>
      <c r="E78" s="44">
        <f>SUM(E79)</f>
        <v>0</v>
      </c>
      <c r="F78" s="44">
        <f t="shared" si="0"/>
        <v>0</v>
      </c>
      <c r="G78" s="62"/>
    </row>
    <row r="79" spans="1:7" ht="19.5" customHeight="1">
      <c r="A79" s="118"/>
      <c r="B79" s="102" t="s">
        <v>157</v>
      </c>
      <c r="C79" s="102"/>
      <c r="D79" s="44">
        <f>SUM(D80)</f>
        <v>0</v>
      </c>
      <c r="E79" s="44">
        <f>SUM(E80)</f>
        <v>0</v>
      </c>
      <c r="F79" s="44">
        <f aca="true" t="shared" si="1" ref="F79:F111">D79-E79</f>
        <v>0</v>
      </c>
      <c r="G79" s="62"/>
    </row>
    <row r="80" spans="1:7" ht="19.5" customHeight="1">
      <c r="A80" s="118"/>
      <c r="B80" s="43"/>
      <c r="C80" s="43" t="s">
        <v>157</v>
      </c>
      <c r="D80" s="44">
        <v>0</v>
      </c>
      <c r="E80" s="44">
        <v>0</v>
      </c>
      <c r="F80" s="44">
        <f t="shared" si="1"/>
        <v>0</v>
      </c>
      <c r="G80" s="62"/>
    </row>
    <row r="81" spans="1:7" ht="19.5" customHeight="1">
      <c r="A81" s="101" t="s">
        <v>200</v>
      </c>
      <c r="B81" s="102"/>
      <c r="C81" s="102"/>
      <c r="D81" s="44">
        <f>SUM(D82)</f>
        <v>1000000</v>
      </c>
      <c r="E81" s="44">
        <f>SUM(E82)</f>
        <v>0</v>
      </c>
      <c r="F81" s="44">
        <f t="shared" si="1"/>
        <v>1000000</v>
      </c>
      <c r="G81" s="62"/>
    </row>
    <row r="82" spans="1:7" ht="19.5" customHeight="1">
      <c r="A82" s="118"/>
      <c r="B82" s="102" t="s">
        <v>86</v>
      </c>
      <c r="C82" s="102"/>
      <c r="D82" s="44">
        <f>SUM(D83)</f>
        <v>1000000</v>
      </c>
      <c r="E82" s="44">
        <f>SUM(E83)</f>
        <v>0</v>
      </c>
      <c r="F82" s="44">
        <f t="shared" si="1"/>
        <v>1000000</v>
      </c>
      <c r="G82" s="62"/>
    </row>
    <row r="83" spans="1:7" ht="19.5" customHeight="1">
      <c r="A83" s="118"/>
      <c r="B83" s="43"/>
      <c r="C83" s="43" t="s">
        <v>86</v>
      </c>
      <c r="D83" s="44">
        <v>1000000</v>
      </c>
      <c r="E83" s="44">
        <v>0</v>
      </c>
      <c r="F83" s="44">
        <f t="shared" si="1"/>
        <v>1000000</v>
      </c>
      <c r="G83" s="62"/>
    </row>
    <row r="84" spans="1:7" ht="19.5" customHeight="1">
      <c r="A84" s="101" t="s">
        <v>201</v>
      </c>
      <c r="B84" s="102"/>
      <c r="C84" s="102"/>
      <c r="D84" s="44">
        <f>SUM(D85,D87,D90,D96,D101,D103,D105,D107)</f>
        <v>284337000</v>
      </c>
      <c r="E84" s="44">
        <f>SUM(E85,E87,E90,E96,E101,E103,E105,E107)</f>
        <v>287714240</v>
      </c>
      <c r="F84" s="44">
        <f t="shared" si="1"/>
        <v>-3377240</v>
      </c>
      <c r="G84" s="62"/>
    </row>
    <row r="85" spans="1:7" ht="19.5" customHeight="1">
      <c r="A85" s="118"/>
      <c r="B85" s="102" t="s">
        <v>202</v>
      </c>
      <c r="C85" s="102"/>
      <c r="D85" s="44">
        <f>SUM(D86)</f>
        <v>0</v>
      </c>
      <c r="E85" s="44">
        <f>SUM(E86)</f>
        <v>0</v>
      </c>
      <c r="F85" s="44">
        <f t="shared" si="1"/>
        <v>0</v>
      </c>
      <c r="G85" s="62"/>
    </row>
    <row r="86" spans="1:7" ht="19.5" customHeight="1">
      <c r="A86" s="118"/>
      <c r="B86" s="43"/>
      <c r="C86" s="43" t="s">
        <v>202</v>
      </c>
      <c r="D86" s="44">
        <v>0</v>
      </c>
      <c r="E86" s="44">
        <v>0</v>
      </c>
      <c r="F86" s="44">
        <f t="shared" si="1"/>
        <v>0</v>
      </c>
      <c r="G86" s="62"/>
    </row>
    <row r="87" spans="1:7" ht="19.5" customHeight="1">
      <c r="A87" s="118"/>
      <c r="B87" s="102" t="s">
        <v>203</v>
      </c>
      <c r="C87" s="102"/>
      <c r="D87" s="44">
        <f>SUM(D88:D89)</f>
        <v>0</v>
      </c>
      <c r="E87" s="44">
        <f>SUM(E88:E89)</f>
        <v>0</v>
      </c>
      <c r="F87" s="44">
        <f t="shared" si="1"/>
        <v>0</v>
      </c>
      <c r="G87" s="62"/>
    </row>
    <row r="88" spans="1:7" ht="19.5" customHeight="1">
      <c r="A88" s="118"/>
      <c r="B88" s="102"/>
      <c r="C88" s="43" t="s">
        <v>204</v>
      </c>
      <c r="D88" s="44">
        <v>0</v>
      </c>
      <c r="E88" s="44">
        <v>0</v>
      </c>
      <c r="F88" s="44">
        <f t="shared" si="1"/>
        <v>0</v>
      </c>
      <c r="G88" s="62"/>
    </row>
    <row r="89" spans="1:7" ht="19.5" customHeight="1">
      <c r="A89" s="118"/>
      <c r="B89" s="102"/>
      <c r="C89" s="43" t="s">
        <v>205</v>
      </c>
      <c r="D89" s="44">
        <v>0</v>
      </c>
      <c r="E89" s="44">
        <v>0</v>
      </c>
      <c r="F89" s="44">
        <f t="shared" si="1"/>
        <v>0</v>
      </c>
      <c r="G89" s="62"/>
    </row>
    <row r="90" spans="1:7" ht="19.5" customHeight="1">
      <c r="A90" s="118"/>
      <c r="B90" s="102" t="s">
        <v>206</v>
      </c>
      <c r="C90" s="102"/>
      <c r="D90" s="44">
        <f>SUM(D91:D95)</f>
        <v>0</v>
      </c>
      <c r="E90" s="44">
        <f>SUM(E91:E95)</f>
        <v>0</v>
      </c>
      <c r="F90" s="44">
        <f t="shared" si="1"/>
        <v>0</v>
      </c>
      <c r="G90" s="62"/>
    </row>
    <row r="91" spans="1:7" ht="19.5" customHeight="1">
      <c r="A91" s="118"/>
      <c r="B91" s="102"/>
      <c r="C91" s="43" t="s">
        <v>207</v>
      </c>
      <c r="D91" s="44">
        <v>0</v>
      </c>
      <c r="E91" s="44">
        <v>0</v>
      </c>
      <c r="F91" s="44">
        <f t="shared" si="1"/>
        <v>0</v>
      </c>
      <c r="G91" s="62"/>
    </row>
    <row r="92" spans="1:7" ht="19.5" customHeight="1">
      <c r="A92" s="118"/>
      <c r="B92" s="102"/>
      <c r="C92" s="43" t="s">
        <v>208</v>
      </c>
      <c r="D92" s="44">
        <v>0</v>
      </c>
      <c r="E92" s="44">
        <v>0</v>
      </c>
      <c r="F92" s="44">
        <f t="shared" si="1"/>
        <v>0</v>
      </c>
      <c r="G92" s="62"/>
    </row>
    <row r="93" spans="1:7" ht="19.5" customHeight="1">
      <c r="A93" s="118"/>
      <c r="B93" s="102"/>
      <c r="C93" s="43" t="s">
        <v>209</v>
      </c>
      <c r="D93" s="44">
        <v>0</v>
      </c>
      <c r="E93" s="44">
        <v>0</v>
      </c>
      <c r="F93" s="44">
        <f t="shared" si="1"/>
        <v>0</v>
      </c>
      <c r="G93" s="62"/>
    </row>
    <row r="94" spans="1:7" ht="19.5" customHeight="1">
      <c r="A94" s="118"/>
      <c r="B94" s="102"/>
      <c r="C94" s="43" t="s">
        <v>210</v>
      </c>
      <c r="D94" s="44">
        <v>0</v>
      </c>
      <c r="E94" s="44">
        <v>0</v>
      </c>
      <c r="F94" s="44">
        <f t="shared" si="1"/>
        <v>0</v>
      </c>
      <c r="G94" s="62"/>
    </row>
    <row r="95" spans="1:7" ht="19.5" customHeight="1">
      <c r="A95" s="118"/>
      <c r="B95" s="102"/>
      <c r="C95" s="43" t="s">
        <v>211</v>
      </c>
      <c r="D95" s="44">
        <v>0</v>
      </c>
      <c r="E95" s="44">
        <v>0</v>
      </c>
      <c r="F95" s="44">
        <f t="shared" si="1"/>
        <v>0</v>
      </c>
      <c r="G95" s="62"/>
    </row>
    <row r="96" spans="1:7" ht="19.5" customHeight="1">
      <c r="A96" s="118"/>
      <c r="B96" s="102" t="s">
        <v>212</v>
      </c>
      <c r="C96" s="102"/>
      <c r="D96" s="44">
        <f>SUM(D97:D100)</f>
        <v>0</v>
      </c>
      <c r="E96" s="44">
        <f>SUM(E97:E100)</f>
        <v>0</v>
      </c>
      <c r="F96" s="44">
        <f t="shared" si="1"/>
        <v>0</v>
      </c>
      <c r="G96" s="62"/>
    </row>
    <row r="97" spans="1:7" ht="19.5" customHeight="1">
      <c r="A97" s="118"/>
      <c r="B97" s="102"/>
      <c r="C97" s="43" t="s">
        <v>207</v>
      </c>
      <c r="D97" s="44">
        <v>0</v>
      </c>
      <c r="E97" s="44">
        <v>0</v>
      </c>
      <c r="F97" s="44">
        <f t="shared" si="1"/>
        <v>0</v>
      </c>
      <c r="G97" s="62"/>
    </row>
    <row r="98" spans="1:7" ht="19.5" customHeight="1">
      <c r="A98" s="118"/>
      <c r="B98" s="102"/>
      <c r="C98" s="43" t="s">
        <v>213</v>
      </c>
      <c r="D98" s="44">
        <v>0</v>
      </c>
      <c r="E98" s="44">
        <v>0</v>
      </c>
      <c r="F98" s="44">
        <f t="shared" si="1"/>
        <v>0</v>
      </c>
      <c r="G98" s="62"/>
    </row>
    <row r="99" spans="1:7" ht="19.5" customHeight="1">
      <c r="A99" s="118"/>
      <c r="B99" s="102"/>
      <c r="C99" s="43" t="s">
        <v>214</v>
      </c>
      <c r="D99" s="44">
        <v>0</v>
      </c>
      <c r="E99" s="44">
        <v>0</v>
      </c>
      <c r="F99" s="44">
        <f t="shared" si="1"/>
        <v>0</v>
      </c>
      <c r="G99" s="62"/>
    </row>
    <row r="100" spans="1:7" ht="19.5" customHeight="1">
      <c r="A100" s="118"/>
      <c r="B100" s="102"/>
      <c r="C100" s="43" t="s">
        <v>215</v>
      </c>
      <c r="D100" s="44">
        <v>0</v>
      </c>
      <c r="E100" s="44">
        <v>0</v>
      </c>
      <c r="F100" s="44">
        <f t="shared" si="1"/>
        <v>0</v>
      </c>
      <c r="G100" s="62"/>
    </row>
    <row r="101" spans="1:7" ht="19.5" customHeight="1">
      <c r="A101" s="118"/>
      <c r="B101" s="102" t="s">
        <v>216</v>
      </c>
      <c r="C101" s="102"/>
      <c r="D101" s="44">
        <f>SUM(D102)</f>
        <v>0</v>
      </c>
      <c r="E101" s="44">
        <f>SUM(E102)</f>
        <v>0</v>
      </c>
      <c r="F101" s="44">
        <f t="shared" si="1"/>
        <v>0</v>
      </c>
      <c r="G101" s="62"/>
    </row>
    <row r="102" spans="1:7" ht="19.5" customHeight="1">
      <c r="A102" s="118"/>
      <c r="B102" s="43"/>
      <c r="C102" s="43" t="s">
        <v>217</v>
      </c>
      <c r="D102" s="44">
        <v>0</v>
      </c>
      <c r="E102" s="44">
        <v>0</v>
      </c>
      <c r="F102" s="44">
        <f t="shared" si="1"/>
        <v>0</v>
      </c>
      <c r="G102" s="62"/>
    </row>
    <row r="103" spans="1:7" ht="19.5" customHeight="1">
      <c r="A103" s="118"/>
      <c r="B103" s="102" t="s">
        <v>218</v>
      </c>
      <c r="C103" s="102"/>
      <c r="D103" s="44">
        <f>SUM(D104)</f>
        <v>0</v>
      </c>
      <c r="E103" s="44">
        <f>SUM(E104)</f>
        <v>0</v>
      </c>
      <c r="F103" s="44">
        <f t="shared" si="1"/>
        <v>0</v>
      </c>
      <c r="G103" s="62"/>
    </row>
    <row r="104" spans="1:7" ht="23.25" customHeight="1">
      <c r="A104" s="118"/>
      <c r="B104" s="43"/>
      <c r="C104" s="43" t="s">
        <v>219</v>
      </c>
      <c r="D104" s="44">
        <v>0</v>
      </c>
      <c r="E104" s="44">
        <v>0</v>
      </c>
      <c r="F104" s="44">
        <f t="shared" si="1"/>
        <v>0</v>
      </c>
      <c r="G104" s="62"/>
    </row>
    <row r="105" spans="1:7" ht="19.5" customHeight="1">
      <c r="A105" s="118"/>
      <c r="B105" s="102" t="s">
        <v>220</v>
      </c>
      <c r="C105" s="102"/>
      <c r="D105" s="44">
        <f>SUM(D106)</f>
        <v>0</v>
      </c>
      <c r="E105" s="44">
        <f>SUM(E106)</f>
        <v>0</v>
      </c>
      <c r="F105" s="44">
        <f t="shared" si="1"/>
        <v>0</v>
      </c>
      <c r="G105" s="62"/>
    </row>
    <row r="106" spans="1:7" ht="19.5" customHeight="1">
      <c r="A106" s="118"/>
      <c r="B106" s="43"/>
      <c r="C106" s="43" t="s">
        <v>221</v>
      </c>
      <c r="D106" s="44">
        <v>0</v>
      </c>
      <c r="E106" s="44">
        <v>0</v>
      </c>
      <c r="F106" s="44">
        <f t="shared" si="1"/>
        <v>0</v>
      </c>
      <c r="G106" s="62"/>
    </row>
    <row r="107" spans="1:7" ht="19.5" customHeight="1">
      <c r="A107" s="118"/>
      <c r="B107" s="102" t="s">
        <v>222</v>
      </c>
      <c r="C107" s="102"/>
      <c r="D107" s="44">
        <f>SUM(D108:D111)</f>
        <v>284337000</v>
      </c>
      <c r="E107" s="44">
        <f>SUM(E108:E111)</f>
        <v>287714240</v>
      </c>
      <c r="F107" s="44">
        <f t="shared" si="1"/>
        <v>-3377240</v>
      </c>
      <c r="G107" s="62"/>
    </row>
    <row r="108" spans="1:7" ht="69.75" customHeight="1">
      <c r="A108" s="118"/>
      <c r="B108" s="102"/>
      <c r="C108" s="52" t="s">
        <v>165</v>
      </c>
      <c r="D108" s="44">
        <v>95700000</v>
      </c>
      <c r="E108" s="44">
        <v>76242000</v>
      </c>
      <c r="F108" s="44">
        <f t="shared" si="1"/>
        <v>19458000</v>
      </c>
      <c r="G108" s="62" t="s">
        <v>297</v>
      </c>
    </row>
    <row r="109" spans="1:7" ht="56.25" customHeight="1">
      <c r="A109" s="118"/>
      <c r="B109" s="102"/>
      <c r="C109" s="52" t="s">
        <v>233</v>
      </c>
      <c r="D109" s="44">
        <v>19836000</v>
      </c>
      <c r="E109" s="44">
        <v>23632800</v>
      </c>
      <c r="F109" s="44">
        <f t="shared" si="1"/>
        <v>-3796800</v>
      </c>
      <c r="G109" s="62" t="s">
        <v>298</v>
      </c>
    </row>
    <row r="110" spans="1:7" ht="30.75" customHeight="1">
      <c r="A110" s="118"/>
      <c r="B110" s="102"/>
      <c r="C110" s="52" t="s">
        <v>234</v>
      </c>
      <c r="D110" s="44">
        <v>43701000</v>
      </c>
      <c r="E110" s="44">
        <v>43150000</v>
      </c>
      <c r="F110" s="44">
        <f t="shared" si="1"/>
        <v>551000</v>
      </c>
      <c r="G110" s="62" t="s">
        <v>299</v>
      </c>
    </row>
    <row r="111" spans="1:7" ht="207" customHeight="1">
      <c r="A111" s="124"/>
      <c r="B111" s="107"/>
      <c r="C111" s="53" t="s">
        <v>235</v>
      </c>
      <c r="D111" s="44">
        <v>125100000</v>
      </c>
      <c r="E111" s="55">
        <v>144689440</v>
      </c>
      <c r="F111" s="64">
        <f t="shared" si="1"/>
        <v>-19589440</v>
      </c>
      <c r="G111" s="62" t="s">
        <v>300</v>
      </c>
    </row>
    <row r="112" spans="1:7" ht="19.5" customHeight="1">
      <c r="A112" s="99" t="s">
        <v>24</v>
      </c>
      <c r="B112" s="100"/>
      <c r="C112" s="100"/>
      <c r="D112" s="69">
        <f>SUM(D7,D35,D43,D47,D54,D59,D62,D65,D70,D73,D78,D81,D84)</f>
        <v>1780490000</v>
      </c>
      <c r="E112" s="69">
        <f>SUM(E7,E35,E43,E47,E54,E59,E62,E65,E70,E73,E78,E81,E84)</f>
        <v>1791029145</v>
      </c>
      <c r="F112" s="70">
        <f>D112-E112</f>
        <v>-10539145</v>
      </c>
      <c r="G112" s="71"/>
    </row>
  </sheetData>
  <sheetProtection/>
  <mergeCells count="74">
    <mergeCell ref="A82:A83"/>
    <mergeCell ref="B82:C82"/>
    <mergeCell ref="B79:C79"/>
    <mergeCell ref="A62:C62"/>
    <mergeCell ref="A84:C84"/>
    <mergeCell ref="B76:C76"/>
    <mergeCell ref="B66:C66"/>
    <mergeCell ref="A79:A80"/>
    <mergeCell ref="A65:C65"/>
    <mergeCell ref="B103:C103"/>
    <mergeCell ref="B105:C105"/>
    <mergeCell ref="B97:B100"/>
    <mergeCell ref="B96:C96"/>
    <mergeCell ref="B101:C101"/>
    <mergeCell ref="A81:C81"/>
    <mergeCell ref="B88:B89"/>
    <mergeCell ref="B90:C90"/>
    <mergeCell ref="B85:C85"/>
    <mergeCell ref="A85:A111"/>
    <mergeCell ref="B9:B11"/>
    <mergeCell ref="A3:G3"/>
    <mergeCell ref="A7:C7"/>
    <mergeCell ref="G5:G6"/>
    <mergeCell ref="A5:C5"/>
    <mergeCell ref="D5:D6"/>
    <mergeCell ref="F5:F6"/>
    <mergeCell ref="E5:E6"/>
    <mergeCell ref="B13:B15"/>
    <mergeCell ref="B16:C16"/>
    <mergeCell ref="B17:B18"/>
    <mergeCell ref="B19:C19"/>
    <mergeCell ref="B27:C27"/>
    <mergeCell ref="B21:C21"/>
    <mergeCell ref="B22:B26"/>
    <mergeCell ref="B28:B34"/>
    <mergeCell ref="A35:C35"/>
    <mergeCell ref="A36:A42"/>
    <mergeCell ref="B36:C36"/>
    <mergeCell ref="B37:B39"/>
    <mergeCell ref="B40:C40"/>
    <mergeCell ref="B41:B42"/>
    <mergeCell ref="A8:A34"/>
    <mergeCell ref="B8:C8"/>
    <mergeCell ref="B12:C12"/>
    <mergeCell ref="A48:A53"/>
    <mergeCell ref="B48:C48"/>
    <mergeCell ref="B51:C51"/>
    <mergeCell ref="B52:B53"/>
    <mergeCell ref="A43:C43"/>
    <mergeCell ref="A44:A46"/>
    <mergeCell ref="B44:C44"/>
    <mergeCell ref="A47:C47"/>
    <mergeCell ref="B45:B46"/>
    <mergeCell ref="B49:B50"/>
    <mergeCell ref="A112:C112"/>
    <mergeCell ref="A70:C70"/>
    <mergeCell ref="A73:C73"/>
    <mergeCell ref="A74:A77"/>
    <mergeCell ref="B74:C74"/>
    <mergeCell ref="A78:C78"/>
    <mergeCell ref="B107:C107"/>
    <mergeCell ref="B108:B111"/>
    <mergeCell ref="B71:C71"/>
    <mergeCell ref="B91:B95"/>
    <mergeCell ref="B87:C87"/>
    <mergeCell ref="A54:C54"/>
    <mergeCell ref="A55:A58"/>
    <mergeCell ref="B55:C55"/>
    <mergeCell ref="B56:B58"/>
    <mergeCell ref="B60:C60"/>
    <mergeCell ref="B63:C63"/>
    <mergeCell ref="B67:B69"/>
    <mergeCell ref="A59:C59"/>
    <mergeCell ref="A66:A69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scale="90" r:id="rId1"/>
  <rowBreaks count="6" manualBreakCount="6">
    <brk id="23" max="6" man="1"/>
    <brk id="34" max="255" man="1"/>
    <brk id="39" max="255" man="1"/>
    <brk id="53" max="255" man="1"/>
    <brk id="77" max="255" man="1"/>
    <brk id="1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3" width="9.00390625" style="3" customWidth="1"/>
    <col min="4" max="7" width="12.625" style="3" customWidth="1"/>
    <col min="8" max="8" width="11.00390625" style="3" customWidth="1"/>
    <col min="9" max="9" width="18.00390625" style="3" bestFit="1" customWidth="1"/>
    <col min="10" max="10" width="10.25390625" style="3" bestFit="1" customWidth="1"/>
    <col min="11" max="11" width="8.50390625" style="3" bestFit="1" customWidth="1"/>
    <col min="12" max="12" width="11.25390625" style="3" bestFit="1" customWidth="1"/>
    <col min="13" max="16384" width="9.00390625" style="3" customWidth="1"/>
  </cols>
  <sheetData>
    <row r="1" ht="13.5">
      <c r="A1" s="72" t="s">
        <v>90</v>
      </c>
    </row>
    <row r="2" spans="1:8" ht="20.25">
      <c r="A2" s="134" t="s">
        <v>101</v>
      </c>
      <c r="B2" s="134"/>
      <c r="C2" s="134"/>
      <c r="D2" s="134"/>
      <c r="E2" s="134"/>
      <c r="F2" s="134"/>
      <c r="G2" s="134"/>
      <c r="H2" s="134"/>
    </row>
    <row r="4" s="72" customFormat="1" ht="19.5" customHeight="1" thickBot="1">
      <c r="H4" s="73" t="s">
        <v>48</v>
      </c>
    </row>
    <row r="5" spans="1:8" s="72" customFormat="1" ht="30" customHeight="1">
      <c r="A5" s="131" t="s">
        <v>91</v>
      </c>
      <c r="B5" s="132"/>
      <c r="C5" s="132"/>
      <c r="D5" s="132" t="s">
        <v>87</v>
      </c>
      <c r="E5" s="132" t="s">
        <v>95</v>
      </c>
      <c r="F5" s="132" t="s">
        <v>96</v>
      </c>
      <c r="G5" s="137" t="s">
        <v>97</v>
      </c>
      <c r="H5" s="138"/>
    </row>
    <row r="6" spans="1:8" s="72" customFormat="1" ht="30" customHeight="1" thickBot="1">
      <c r="A6" s="74" t="s">
        <v>92</v>
      </c>
      <c r="B6" s="75" t="s">
        <v>93</v>
      </c>
      <c r="C6" s="75" t="s">
        <v>94</v>
      </c>
      <c r="D6" s="133"/>
      <c r="E6" s="133"/>
      <c r="F6" s="133"/>
      <c r="G6" s="139"/>
      <c r="H6" s="140"/>
    </row>
    <row r="7" spans="1:8" s="72" customFormat="1" ht="30" customHeight="1" thickTop="1">
      <c r="A7" s="76"/>
      <c r="B7" s="77"/>
      <c r="C7" s="77"/>
      <c r="D7" s="77" t="s">
        <v>241</v>
      </c>
      <c r="E7" s="77" t="s">
        <v>242</v>
      </c>
      <c r="F7" s="77"/>
      <c r="G7" s="141"/>
      <c r="H7" s="142"/>
    </row>
    <row r="8" spans="1:8" s="72" customFormat="1" ht="30" customHeight="1" thickBot="1">
      <c r="A8" s="125" t="s">
        <v>98</v>
      </c>
      <c r="B8" s="126"/>
      <c r="C8" s="126"/>
      <c r="D8" s="78"/>
      <c r="E8" s="78"/>
      <c r="F8" s="78"/>
      <c r="G8" s="127"/>
      <c r="H8" s="128"/>
    </row>
    <row r="9" s="72" customFormat="1" ht="13.5"/>
    <row r="11" ht="13.5">
      <c r="A11" s="72" t="s">
        <v>99</v>
      </c>
    </row>
    <row r="12" spans="1:8" ht="20.25">
      <c r="A12" s="134" t="s">
        <v>100</v>
      </c>
      <c r="B12" s="134"/>
      <c r="C12" s="134"/>
      <c r="D12" s="134"/>
      <c r="E12" s="134"/>
      <c r="F12" s="134"/>
      <c r="G12" s="134"/>
      <c r="H12" s="134"/>
    </row>
    <row r="14" s="72" customFormat="1" ht="19.5" customHeight="1" thickBot="1">
      <c r="H14" s="73" t="s">
        <v>48</v>
      </c>
    </row>
    <row r="15" spans="1:8" s="72" customFormat="1" ht="30" customHeight="1">
      <c r="A15" s="131" t="s">
        <v>91</v>
      </c>
      <c r="B15" s="132"/>
      <c r="C15" s="132"/>
      <c r="D15" s="132" t="s">
        <v>87</v>
      </c>
      <c r="E15" s="132" t="s">
        <v>95</v>
      </c>
      <c r="F15" s="132" t="s">
        <v>96</v>
      </c>
      <c r="G15" s="129" t="s">
        <v>102</v>
      </c>
      <c r="H15" s="135" t="s">
        <v>103</v>
      </c>
    </row>
    <row r="16" spans="1:8" s="72" customFormat="1" ht="30" customHeight="1" thickBot="1">
      <c r="A16" s="74" t="s">
        <v>92</v>
      </c>
      <c r="B16" s="75" t="s">
        <v>93</v>
      </c>
      <c r="C16" s="75" t="s">
        <v>94</v>
      </c>
      <c r="D16" s="133"/>
      <c r="E16" s="133"/>
      <c r="F16" s="133"/>
      <c r="G16" s="130"/>
      <c r="H16" s="136"/>
    </row>
    <row r="17" spans="1:8" s="72" customFormat="1" ht="30" customHeight="1" thickTop="1">
      <c r="A17" s="76"/>
      <c r="B17" s="77"/>
      <c r="C17" s="77"/>
      <c r="D17" s="77" t="s">
        <v>243</v>
      </c>
      <c r="E17" s="77" t="s">
        <v>242</v>
      </c>
      <c r="F17" s="77"/>
      <c r="G17" s="80"/>
      <c r="H17" s="81"/>
    </row>
    <row r="18" spans="1:8" s="72" customFormat="1" ht="30" customHeight="1" thickBot="1">
      <c r="A18" s="125" t="s">
        <v>98</v>
      </c>
      <c r="B18" s="126"/>
      <c r="C18" s="126"/>
      <c r="D18" s="78"/>
      <c r="E18" s="78"/>
      <c r="F18" s="78"/>
      <c r="G18" s="79"/>
      <c r="H18" s="82"/>
    </row>
    <row r="21" ht="13.5">
      <c r="A21" s="72" t="s">
        <v>104</v>
      </c>
    </row>
    <row r="22" spans="1:8" ht="20.25">
      <c r="A22" s="134" t="s">
        <v>105</v>
      </c>
      <c r="B22" s="134"/>
      <c r="C22" s="134"/>
      <c r="D22" s="134"/>
      <c r="E22" s="134"/>
      <c r="F22" s="134"/>
      <c r="G22" s="134"/>
      <c r="H22" s="134"/>
    </row>
    <row r="24" s="72" customFormat="1" ht="19.5" customHeight="1" thickBot="1">
      <c r="H24" s="73" t="s">
        <v>48</v>
      </c>
    </row>
    <row r="25" spans="1:8" s="72" customFormat="1" ht="30" customHeight="1">
      <c r="A25" s="131" t="s">
        <v>91</v>
      </c>
      <c r="B25" s="132"/>
      <c r="C25" s="132"/>
      <c r="D25" s="132" t="s">
        <v>106</v>
      </c>
      <c r="E25" s="132" t="s">
        <v>107</v>
      </c>
      <c r="F25" s="137" t="s">
        <v>108</v>
      </c>
      <c r="G25" s="143"/>
      <c r="H25" s="138"/>
    </row>
    <row r="26" spans="1:8" s="72" customFormat="1" ht="30" customHeight="1" thickBot="1">
      <c r="A26" s="74" t="s">
        <v>92</v>
      </c>
      <c r="B26" s="75" t="s">
        <v>93</v>
      </c>
      <c r="C26" s="75" t="s">
        <v>94</v>
      </c>
      <c r="D26" s="133"/>
      <c r="E26" s="133"/>
      <c r="F26" s="139"/>
      <c r="G26" s="144"/>
      <c r="H26" s="140"/>
    </row>
    <row r="27" spans="1:8" s="72" customFormat="1" ht="30" customHeight="1" thickBot="1" thickTop="1">
      <c r="A27" s="83"/>
      <c r="B27" s="84"/>
      <c r="C27" s="84"/>
      <c r="D27" s="84" t="s">
        <v>243</v>
      </c>
      <c r="E27" s="84" t="s">
        <v>242</v>
      </c>
      <c r="F27" s="145"/>
      <c r="G27" s="146"/>
      <c r="H27" s="147"/>
    </row>
  </sheetData>
  <sheetProtection/>
  <mergeCells count="23">
    <mergeCell ref="F25:H26"/>
    <mergeCell ref="F27:H27"/>
    <mergeCell ref="A22:H22"/>
    <mergeCell ref="A25:C25"/>
    <mergeCell ref="D25:D26"/>
    <mergeCell ref="E25:E26"/>
    <mergeCell ref="A2:H2"/>
    <mergeCell ref="A12:H12"/>
    <mergeCell ref="A15:C15"/>
    <mergeCell ref="D15:D16"/>
    <mergeCell ref="E15:E16"/>
    <mergeCell ref="F15:F16"/>
    <mergeCell ref="H15:H16"/>
    <mergeCell ref="G5:H6"/>
    <mergeCell ref="G7:H7"/>
    <mergeCell ref="D5:D6"/>
    <mergeCell ref="A8:C8"/>
    <mergeCell ref="A18:C18"/>
    <mergeCell ref="G8:H8"/>
    <mergeCell ref="G15:G16"/>
    <mergeCell ref="A5:C5"/>
    <mergeCell ref="F5:F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6" width="12.625" style="3" customWidth="1"/>
    <col min="7" max="7" width="10.50390625" style="3" customWidth="1"/>
    <col min="8" max="8" width="8.75390625" style="3" customWidth="1"/>
    <col min="9" max="9" width="18.00390625" style="3" bestFit="1" customWidth="1"/>
    <col min="10" max="10" width="10.25390625" style="3" bestFit="1" customWidth="1"/>
    <col min="11" max="11" width="8.50390625" style="3" bestFit="1" customWidth="1"/>
    <col min="12" max="12" width="11.25390625" style="3" bestFit="1" customWidth="1"/>
    <col min="13" max="16384" width="9.00390625" style="3" customWidth="1"/>
  </cols>
  <sheetData>
    <row r="1" ht="13.5">
      <c r="A1" s="72" t="s">
        <v>113</v>
      </c>
    </row>
    <row r="2" spans="1:8" ht="20.25">
      <c r="A2" s="134" t="s">
        <v>114</v>
      </c>
      <c r="B2" s="134"/>
      <c r="C2" s="134"/>
      <c r="D2" s="134"/>
      <c r="E2" s="134"/>
      <c r="F2" s="134"/>
      <c r="G2" s="134"/>
      <c r="H2" s="134"/>
    </row>
    <row r="4" s="72" customFormat="1" ht="19.5" customHeight="1" thickBot="1">
      <c r="H4" s="73" t="s">
        <v>48</v>
      </c>
    </row>
    <row r="5" spans="1:8" s="72" customFormat="1" ht="30" customHeight="1">
      <c r="A5" s="131" t="s">
        <v>91</v>
      </c>
      <c r="B5" s="132"/>
      <c r="C5" s="132"/>
      <c r="D5" s="148" t="s">
        <v>109</v>
      </c>
      <c r="E5" s="132" t="s">
        <v>110</v>
      </c>
      <c r="F5" s="148" t="s">
        <v>111</v>
      </c>
      <c r="G5" s="137" t="s">
        <v>112</v>
      </c>
      <c r="H5" s="138"/>
    </row>
    <row r="6" spans="1:8" s="72" customFormat="1" ht="30" customHeight="1" thickBot="1">
      <c r="A6" s="74" t="s">
        <v>92</v>
      </c>
      <c r="B6" s="75" t="s">
        <v>93</v>
      </c>
      <c r="C6" s="75" t="s">
        <v>94</v>
      </c>
      <c r="D6" s="133"/>
      <c r="E6" s="133"/>
      <c r="F6" s="133"/>
      <c r="G6" s="139"/>
      <c r="H6" s="140"/>
    </row>
    <row r="7" spans="1:8" s="72" customFormat="1" ht="60" customHeight="1" thickBot="1" thickTop="1">
      <c r="A7" s="83"/>
      <c r="B7" s="84"/>
      <c r="C7" s="84"/>
      <c r="D7" s="84" t="s">
        <v>243</v>
      </c>
      <c r="E7" s="84" t="s">
        <v>242</v>
      </c>
      <c r="F7" s="84"/>
      <c r="G7" s="145"/>
      <c r="H7" s="147"/>
    </row>
    <row r="8" s="72" customFormat="1" ht="13.5"/>
    <row r="10" ht="13.5">
      <c r="A10" s="72" t="s">
        <v>121</v>
      </c>
    </row>
    <row r="11" spans="1:8" ht="20.25">
      <c r="A11" s="134" t="s">
        <v>115</v>
      </c>
      <c r="B11" s="134"/>
      <c r="C11" s="134"/>
      <c r="D11" s="134"/>
      <c r="E11" s="134"/>
      <c r="F11" s="134"/>
      <c r="G11" s="134"/>
      <c r="H11" s="134"/>
    </row>
    <row r="12" ht="14.25" thickBot="1"/>
    <row r="13" spans="1:8" ht="30" customHeight="1">
      <c r="A13" s="131" t="s">
        <v>116</v>
      </c>
      <c r="B13" s="132" t="s">
        <v>117</v>
      </c>
      <c r="C13" s="132"/>
      <c r="D13" s="132"/>
      <c r="E13" s="132" t="s">
        <v>119</v>
      </c>
      <c r="F13" s="132"/>
      <c r="G13" s="132" t="s">
        <v>120</v>
      </c>
      <c r="H13" s="135"/>
    </row>
    <row r="14" spans="1:8" ht="30" customHeight="1" thickBot="1">
      <c r="A14" s="149"/>
      <c r="B14" s="75" t="s">
        <v>93</v>
      </c>
      <c r="C14" s="75" t="s">
        <v>94</v>
      </c>
      <c r="D14" s="75" t="s">
        <v>118</v>
      </c>
      <c r="E14" s="133"/>
      <c r="F14" s="133"/>
      <c r="G14" s="133"/>
      <c r="H14" s="136"/>
    </row>
    <row r="15" spans="1:8" ht="49.5" customHeight="1" thickBot="1" thickTop="1">
      <c r="A15" s="85"/>
      <c r="B15" s="86"/>
      <c r="C15" s="86"/>
      <c r="D15" s="87" t="s">
        <v>243</v>
      </c>
      <c r="E15" s="145" t="s">
        <v>242</v>
      </c>
      <c r="F15" s="150"/>
      <c r="G15" s="145"/>
      <c r="H15" s="147"/>
    </row>
  </sheetData>
  <sheetProtection/>
  <mergeCells count="14">
    <mergeCell ref="A13:A14"/>
    <mergeCell ref="B13:D13"/>
    <mergeCell ref="E13:F14"/>
    <mergeCell ref="G13:H14"/>
    <mergeCell ref="E15:F15"/>
    <mergeCell ref="G15:H15"/>
    <mergeCell ref="G7:H7"/>
    <mergeCell ref="A11:H11"/>
    <mergeCell ref="A2:H2"/>
    <mergeCell ref="A5:C5"/>
    <mergeCell ref="D5:D6"/>
    <mergeCell ref="E5:E6"/>
    <mergeCell ref="F5:F6"/>
    <mergeCell ref="G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SUNG NAM</dc:creator>
  <cp:keywords/>
  <dc:description/>
  <cp:lastModifiedBy>행정선생님</cp:lastModifiedBy>
  <cp:lastPrinted>2015-05-28T00:21:42Z</cp:lastPrinted>
  <dcterms:created xsi:type="dcterms:W3CDTF">2007-02-21T05:06:39Z</dcterms:created>
  <dcterms:modified xsi:type="dcterms:W3CDTF">2015-05-28T00:23:40Z</dcterms:modified>
  <cp:category/>
  <cp:version/>
  <cp:contentType/>
  <cp:contentStatus/>
</cp:coreProperties>
</file>