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7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  <sheet name="6월 28일" sheetId="16" r:id="rId6"/>
    <sheet name="7월 18일" sheetId="17" r:id="rId7"/>
    <sheet name="7월 19일" sheetId="18" r:id="rId8"/>
  </sheets>
  <definedNames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  <definedName name="_xlnm.Print_Area" localSheetId="5">'6월 28일'!$A$1:$K$23</definedName>
    <definedName name="_xlnm.Print_Area" localSheetId="6">'7월 18일'!$A$1:$K$23</definedName>
    <definedName name="_xlnm.Print_Area" localSheetId="7">'7월 19일'!$A$1:$K$24</definedName>
  </definedNames>
  <calcPr calcId="152511"/>
</workbook>
</file>

<file path=xl/calcChain.xml><?xml version="1.0" encoding="utf-8"?>
<calcChain xmlns="http://schemas.openxmlformats.org/spreadsheetml/2006/main">
  <c r="H18" i="18" l="1"/>
  <c r="H21" i="18" s="1"/>
  <c r="H16" i="18"/>
  <c r="H15" i="18"/>
  <c r="H14" i="18"/>
  <c r="H13" i="18"/>
  <c r="D14" i="18"/>
  <c r="B21" i="18"/>
  <c r="H20" i="18"/>
  <c r="H19" i="18"/>
  <c r="D18" i="18"/>
  <c r="D21" i="18" s="1"/>
  <c r="B17" i="18"/>
  <c r="D16" i="18"/>
  <c r="D15" i="18"/>
  <c r="D13" i="18"/>
  <c r="I16" i="18" l="1"/>
  <c r="J16" i="18" s="1"/>
  <c r="D17" i="18"/>
  <c r="D22" i="18" s="1"/>
  <c r="I15" i="18"/>
  <c r="J15" i="18" s="1"/>
  <c r="I13" i="18"/>
  <c r="J13" i="18" s="1"/>
  <c r="H17" i="18"/>
  <c r="H22" i="18" s="1"/>
  <c r="H21" i="17"/>
  <c r="D21" i="17"/>
  <c r="H15" i="17"/>
  <c r="H14" i="17"/>
  <c r="H13" i="17"/>
  <c r="H16" i="17" s="1"/>
  <c r="H18" i="17"/>
  <c r="H17" i="17"/>
  <c r="B20" i="17"/>
  <c r="H19" i="17"/>
  <c r="D17" i="17"/>
  <c r="D20" i="17" s="1"/>
  <c r="B16" i="17"/>
  <c r="D15" i="17"/>
  <c r="D14" i="17"/>
  <c r="I14" i="17" s="1"/>
  <c r="J14" i="17" s="1"/>
  <c r="D13" i="17"/>
  <c r="I13" i="17" s="1"/>
  <c r="I17" i="18" l="1"/>
  <c r="I22" i="18" s="1"/>
  <c r="J17" i="18"/>
  <c r="J22" i="18" s="1"/>
  <c r="I15" i="17"/>
  <c r="J15" i="17" s="1"/>
  <c r="H20" i="17"/>
  <c r="J13" i="17"/>
  <c r="D16" i="17"/>
  <c r="H16" i="16"/>
  <c r="H17" i="16" s="1"/>
  <c r="H15" i="16"/>
  <c r="H14" i="16"/>
  <c r="H13" i="16"/>
  <c r="H18" i="16"/>
  <c r="B20" i="16"/>
  <c r="H19" i="16"/>
  <c r="H20" i="16"/>
  <c r="D18" i="16"/>
  <c r="D20" i="16" s="1"/>
  <c r="B17" i="16"/>
  <c r="D16" i="16"/>
  <c r="D15" i="16"/>
  <c r="D14" i="16"/>
  <c r="I14" i="16" s="1"/>
  <c r="J14" i="16" s="1"/>
  <c r="D13" i="16"/>
  <c r="I13" i="16" s="1"/>
  <c r="J16" i="17" l="1"/>
  <c r="J21" i="17" s="1"/>
  <c r="I16" i="17"/>
  <c r="I21" i="17" s="1"/>
  <c r="I16" i="16"/>
  <c r="J16" i="16" s="1"/>
  <c r="I15" i="16"/>
  <c r="J15" i="16" s="1"/>
  <c r="H21" i="16"/>
  <c r="J13" i="16"/>
  <c r="J17" i="16" s="1"/>
  <c r="J21" i="16" s="1"/>
  <c r="D17" i="16"/>
  <c r="D21" i="16" s="1"/>
  <c r="H18" i="15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I17" i="16" l="1"/>
  <c r="I21" i="16" s="1"/>
  <c r="H17" i="15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<sst xmlns="http://schemas.openxmlformats.org/spreadsheetml/2006/main" count="383" uniqueCount="107">
  <si>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</si>
  <si>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</si>
  <si>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</si>
  <si>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</si>
  <si>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</si>
  <si>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</si>
  <si>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</si>
  <si>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</si>
  <si>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</si>
  <si>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</si>
  <si>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</si>
  <si>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</si>
  <si>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</si>
  <si>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</si>
  <si>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</si>
  <si>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</si>
  <si>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</si>
  <si>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</si>
  <si>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</si>
  <si>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</si>
  <si>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</si>
  <si>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</si>
  <si>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</si>
  <si>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</si>
  <si>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</si>
  <si>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</si>
  <si>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</si>
  <si>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</si>
  <si>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</si>
  <si>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</si>
  <si>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</si>
  <si>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</si>
  <si>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</si>
  <si>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</si>
  <si>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</si>
  <si>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</si>
  <si>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</si>
  <si>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</si>
  <si>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</si>
  <si>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</si>
  <si>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</si>
  <si>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</si>
  <si>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</si>
  <si>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</si>
  <si>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</si>
  <si>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</si>
  <si>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</si>
  <si>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</si>
  <si>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</si>
  <si>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</si>
  <si>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</si>
  <si>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</si>
  <si>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</si>
  <si>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</si>
  <si>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</si>
  <si>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</si>
  <si>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</si>
  <si>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</si>
  <si>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</si>
  <si>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</si>
  <si>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</si>
  <si>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</si>
  <si>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</si>
  <si>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</si>
  <si>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</si>
  <si>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</si>
  <si>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</si>
  <si>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</si>
  <si>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</si>
  <si>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</si>
  <si>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</si>
  <si>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</si>
  <si>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</si>
  <si>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</si>
  <si>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</si>
  <si>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</si>
  <si>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</si>
  <si>
    <t>1. 기    간 : 2016.  6.  28.(1일)</t>
    <phoneticPr fontId="5" type="noConversion"/>
  </si>
  <si>
    <t>3. 학생인원 : 참가 73명 (재적 81명, 불참 8명)</t>
    <phoneticPr fontId="5" type="noConversion"/>
  </si>
  <si>
    <t>4,440원*9명=</t>
    <phoneticPr fontId="5" type="noConversion"/>
  </si>
  <si>
    <t>4.440원*73명=</t>
    <phoneticPr fontId="5" type="noConversion"/>
  </si>
  <si>
    <t>1,000원*73명=</t>
    <phoneticPr fontId="3" type="noConversion"/>
  </si>
  <si>
    <t>3,000원*73명=</t>
    <phoneticPr fontId="3" type="noConversion"/>
  </si>
  <si>
    <t>4,000원*73명=</t>
    <phoneticPr fontId="3" type="noConversion"/>
  </si>
  <si>
    <t>불참학생: 4,440원*8명</t>
    <phoneticPr fontId="3" type="noConversion"/>
  </si>
  <si>
    <t>불참학생: 1,000원*8명</t>
    <phoneticPr fontId="3" type="noConversion"/>
  </si>
  <si>
    <t>불참학생: 3,000원*8명</t>
    <phoneticPr fontId="3" type="noConversion"/>
  </si>
  <si>
    <t>불참학생: 4,000원*8명</t>
    <phoneticPr fontId="3" type="noConversion"/>
  </si>
  <si>
    <t>1. 기    간 : 2016.  7.  18.(1일)</t>
    <phoneticPr fontId="5" type="noConversion"/>
  </si>
  <si>
    <t>2. 장    소 : 여수 해양동물체험전</t>
    <phoneticPr fontId="5" type="noConversion"/>
  </si>
  <si>
    <t>2016학년도 7월 현장체험학습비 정산서</t>
    <phoneticPr fontId="5" type="noConversion"/>
  </si>
  <si>
    <t>7,5000원*83명=</t>
    <phoneticPr fontId="5" type="noConversion"/>
  </si>
  <si>
    <t>7,200원*83명=</t>
    <phoneticPr fontId="3" type="noConversion"/>
  </si>
  <si>
    <t>7,500원*9명=</t>
    <phoneticPr fontId="5" type="noConversion"/>
  </si>
  <si>
    <t>불참원아 스쿨뱅킹 미징수</t>
    <phoneticPr fontId="3" type="noConversion"/>
  </si>
  <si>
    <t>1. 기    간 : 2016.  7.  19.(1일)</t>
    <phoneticPr fontId="5" type="noConversion"/>
  </si>
  <si>
    <t>2. 장    소 : 여수 해양동물체험전 및 테디베어뮤지엄</t>
    <phoneticPr fontId="5" type="noConversion"/>
  </si>
  <si>
    <t>3. 학생인원 : 참가 76명 (재적 81명, 불참 5명)</t>
    <phoneticPr fontId="5" type="noConversion"/>
  </si>
  <si>
    <t>체험비(만4세)</t>
    <phoneticPr fontId="3" type="noConversion"/>
  </si>
  <si>
    <t>입장료(만3세)</t>
    <phoneticPr fontId="3" type="noConversion"/>
  </si>
  <si>
    <t>5,550원*76명=</t>
    <phoneticPr fontId="5" type="noConversion"/>
  </si>
  <si>
    <t>6,500*16명=</t>
    <phoneticPr fontId="3" type="noConversion"/>
  </si>
  <si>
    <t>7,200원*60명=</t>
    <phoneticPr fontId="3" type="noConversion"/>
  </si>
  <si>
    <t>5,000원*76명=</t>
    <phoneticPr fontId="3" type="noConversion"/>
  </si>
  <si>
    <t>여수 테디베어뮤지엄</t>
    <phoneticPr fontId="3" type="noConversion"/>
  </si>
  <si>
    <t>여수 해양동물체험전</t>
    <phoneticPr fontId="3" type="noConversion"/>
  </si>
  <si>
    <t>5,550원*9명=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</si>
</sst>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9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  <xf numFmtId="41" fontId="4" fillId="0" borderId="14" xfId="2" applyFont="1" applyBorder="1" applyAlignment="1">
      <alignment horizontal="left" vertical="center"/>
    </xf>
    <xf numFmtId="41" fontId="4" fillId="0" borderId="15" xfId="2" applyFont="1" applyBorder="1" applyAlignment="1">
      <alignment horizontal="left" vertical="center"/>
    </xf>
    <xf numFmtId="41" fontId="10" fillId="0" borderId="8" xfId="2" applyFont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61" t="s">
        <v>23</v>
      </c>
      <c r="F13" s="62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8" t="s">
        <v>2</v>
      </c>
      <c r="F14" s="47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63" t="s">
        <v>3</v>
      </c>
      <c r="F15" s="63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8" t="s">
        <v>2</v>
      </c>
      <c r="F18" s="47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1049940</v>
      </c>
      <c r="E19" s="48" t="s">
        <v>0</v>
      </c>
      <c r="F19" s="49"/>
      <c r="G19" s="47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2" sqref="A2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61" t="s">
        <v>23</v>
      </c>
      <c r="F13" s="62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8" t="s">
        <v>2</v>
      </c>
      <c r="F14" s="47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63" t="s">
        <v>3</v>
      </c>
      <c r="F15" s="63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8" t="s">
        <v>2</v>
      </c>
      <c r="F18" s="47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749340</v>
      </c>
      <c r="E19" s="48" t="s">
        <v>0</v>
      </c>
      <c r="F19" s="49"/>
      <c r="G19" s="47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61" t="s">
        <v>23</v>
      </c>
      <c r="F13" s="62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48" t="s">
        <v>2</v>
      </c>
      <c r="F15" s="47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63" t="s">
        <v>3</v>
      </c>
      <c r="F16" s="63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48" t="s">
        <v>2</v>
      </c>
      <c r="F20" s="47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D15+D20</f>
        <v>1241640</v>
      </c>
      <c r="E21" s="48" t="s">
        <v>0</v>
      </c>
      <c r="F21" s="49"/>
      <c r="G21" s="47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61" t="s">
        <v>23</v>
      </c>
      <c r="F13" s="62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48" t="s">
        <v>2</v>
      </c>
      <c r="F15" s="47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63" t="s">
        <v>3</v>
      </c>
      <c r="F16" s="63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48" t="s">
        <v>2</v>
      </c>
      <c r="F19" s="47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6" t="s">
        <v>1</v>
      </c>
      <c r="B20" s="47"/>
      <c r="C20" s="8"/>
      <c r="D20" s="8">
        <f>D15+D19</f>
        <v>974340</v>
      </c>
      <c r="E20" s="48" t="s">
        <v>0</v>
      </c>
      <c r="F20" s="49"/>
      <c r="G20" s="47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61" t="s">
        <v>23</v>
      </c>
      <c r="F13" s="62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48" t="s">
        <v>2</v>
      </c>
      <c r="F17" s="47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63" t="s">
        <v>3</v>
      </c>
      <c r="F18" s="63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48" t="s">
        <v>2</v>
      </c>
      <c r="F20" s="47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1404000</v>
      </c>
      <c r="E21" s="48" t="s">
        <v>0</v>
      </c>
      <c r="F21" s="49"/>
      <c r="G21" s="47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K17" sqref="K17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77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78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4440</v>
      </c>
      <c r="C13" s="18">
        <v>81</v>
      </c>
      <c r="D13" s="18">
        <f>B13*C13</f>
        <v>359640</v>
      </c>
      <c r="E13" s="61" t="s">
        <v>23</v>
      </c>
      <c r="F13" s="62"/>
      <c r="G13" s="19" t="s">
        <v>80</v>
      </c>
      <c r="H13" s="25">
        <f>4440*73</f>
        <v>324120</v>
      </c>
      <c r="I13" s="18">
        <f>D13-H13</f>
        <v>35520</v>
      </c>
      <c r="J13" s="18">
        <f>I13</f>
        <v>35520</v>
      </c>
      <c r="K13" s="24" t="s">
        <v>84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81</v>
      </c>
      <c r="D14" s="40">
        <f>B14*C14</f>
        <v>81000</v>
      </c>
      <c r="E14" s="23" t="s">
        <v>52</v>
      </c>
      <c r="F14" s="22"/>
      <c r="G14" s="42" t="s">
        <v>81</v>
      </c>
      <c r="H14" s="40">
        <f>1000*73</f>
        <v>73000</v>
      </c>
      <c r="I14" s="12">
        <f t="shared" ref="I14:I15" si="0">D14-H14</f>
        <v>8000</v>
      </c>
      <c r="J14" s="12">
        <f t="shared" ref="J14:J15" si="1">I14</f>
        <v>8000</v>
      </c>
      <c r="K14" s="44" t="s">
        <v>85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81</v>
      </c>
      <c r="D15" s="40">
        <f>B15*C15</f>
        <v>243000</v>
      </c>
      <c r="E15" s="23" t="s">
        <v>46</v>
      </c>
      <c r="F15" s="22"/>
      <c r="G15" s="42" t="s">
        <v>82</v>
      </c>
      <c r="H15" s="40">
        <f>3000*73</f>
        <v>219000</v>
      </c>
      <c r="I15" s="12">
        <f t="shared" si="0"/>
        <v>24000</v>
      </c>
      <c r="J15" s="12">
        <f t="shared" si="1"/>
        <v>24000</v>
      </c>
      <c r="K15" s="44" t="s">
        <v>86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81</v>
      </c>
      <c r="D16" s="40">
        <f>B16*C16</f>
        <v>324000</v>
      </c>
      <c r="E16" s="23" t="s">
        <v>66</v>
      </c>
      <c r="F16" s="22"/>
      <c r="G16" s="42" t="s">
        <v>83</v>
      </c>
      <c r="H16" s="43">
        <f>4000*73</f>
        <v>292000</v>
      </c>
      <c r="I16" s="12">
        <f>D16-H16</f>
        <v>32000</v>
      </c>
      <c r="J16" s="12">
        <f>I16</f>
        <v>32000</v>
      </c>
      <c r="K16" s="44" t="s">
        <v>87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12440</v>
      </c>
      <c r="C17" s="21"/>
      <c r="D17" s="21">
        <f>SUM(D13:D16)</f>
        <v>1007640</v>
      </c>
      <c r="E17" s="48" t="s">
        <v>2</v>
      </c>
      <c r="F17" s="47"/>
      <c r="G17" s="21"/>
      <c r="H17" s="8">
        <f>SUM(H13:H16)</f>
        <v>908120</v>
      </c>
      <c r="I17" s="8">
        <f>SUM(I13:I16)</f>
        <v>99520</v>
      </c>
      <c r="J17" s="8">
        <f>SUM(J13:J16)</f>
        <v>99520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14440</v>
      </c>
      <c r="C18" s="18">
        <v>9</v>
      </c>
      <c r="D18" s="18">
        <f>B18*C18</f>
        <v>129960</v>
      </c>
      <c r="E18" s="63" t="s">
        <v>3</v>
      </c>
      <c r="F18" s="63"/>
      <c r="G18" s="19" t="s">
        <v>79</v>
      </c>
      <c r="H18" s="18">
        <f>4440*9</f>
        <v>39960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14440</v>
      </c>
      <c r="C20" s="8"/>
      <c r="D20" s="8">
        <f>SUM(D18:D19)</f>
        <v>129960</v>
      </c>
      <c r="E20" s="48" t="s">
        <v>2</v>
      </c>
      <c r="F20" s="47"/>
      <c r="G20" s="9"/>
      <c r="H20" s="8">
        <f>SUM(H18:H19)</f>
        <v>129960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1137600</v>
      </c>
      <c r="E21" s="48" t="s">
        <v>0</v>
      </c>
      <c r="F21" s="49"/>
      <c r="G21" s="47"/>
      <c r="H21" s="8">
        <f>H17+H20</f>
        <v>1038080</v>
      </c>
      <c r="I21" s="8">
        <f>I17</f>
        <v>99520</v>
      </c>
      <c r="J21" s="8">
        <f>J17</f>
        <v>99520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88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89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7500</v>
      </c>
      <c r="C13" s="18">
        <v>83</v>
      </c>
      <c r="D13" s="18">
        <f>B13*C13</f>
        <v>622500</v>
      </c>
      <c r="E13" s="61" t="s">
        <v>23</v>
      </c>
      <c r="F13" s="62"/>
      <c r="G13" s="19" t="s">
        <v>91</v>
      </c>
      <c r="H13" s="25">
        <f>7500*83</f>
        <v>622500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46</v>
      </c>
      <c r="B14" s="40">
        <v>7200</v>
      </c>
      <c r="C14" s="40">
        <v>83</v>
      </c>
      <c r="D14" s="40">
        <f>B14*C14</f>
        <v>597600</v>
      </c>
      <c r="E14" s="23" t="s">
        <v>46</v>
      </c>
      <c r="F14" s="22"/>
      <c r="G14" s="42" t="s">
        <v>92</v>
      </c>
      <c r="H14" s="40">
        <f>7200*83</f>
        <v>597600</v>
      </c>
      <c r="I14" s="12">
        <f t="shared" ref="I14" si="0">D14-H14</f>
        <v>0</v>
      </c>
      <c r="J14" s="12">
        <f t="shared" ref="J14" si="1">I14</f>
        <v>0</v>
      </c>
      <c r="K14" s="44"/>
      <c r="L14" s="16"/>
      <c r="M14" s="16"/>
    </row>
    <row r="15" spans="1:13" s="15" customFormat="1" ht="17.100000000000001" customHeight="1">
      <c r="A15" s="41" t="s">
        <v>66</v>
      </c>
      <c r="B15" s="40">
        <v>5000</v>
      </c>
      <c r="C15" s="40">
        <v>83</v>
      </c>
      <c r="D15" s="40">
        <f>B15*C15</f>
        <v>415000</v>
      </c>
      <c r="E15" s="23" t="s">
        <v>66</v>
      </c>
      <c r="F15" s="22"/>
      <c r="G15" s="42" t="s">
        <v>47</v>
      </c>
      <c r="H15" s="43">
        <f>5000*83</f>
        <v>415000</v>
      </c>
      <c r="I15" s="12">
        <f>D15-H15</f>
        <v>0</v>
      </c>
      <c r="J15" s="12">
        <f>I15</f>
        <v>0</v>
      </c>
      <c r="K15" s="44"/>
      <c r="L15" s="16"/>
      <c r="M15" s="16"/>
    </row>
    <row r="16" spans="1:13" s="15" customFormat="1" ht="17.100000000000001" customHeight="1">
      <c r="A16" s="10" t="s">
        <v>2</v>
      </c>
      <c r="B16" s="21">
        <f>SUM(B13:B15)</f>
        <v>19700</v>
      </c>
      <c r="C16" s="21"/>
      <c r="D16" s="21">
        <f>SUM(D13:D15)</f>
        <v>1635100</v>
      </c>
      <c r="E16" s="48" t="s">
        <v>2</v>
      </c>
      <c r="F16" s="47"/>
      <c r="G16" s="21"/>
      <c r="H16" s="8">
        <f>SUM(H13:H15)</f>
        <v>1635100</v>
      </c>
      <c r="I16" s="8">
        <f>SUM(I13:I15)</f>
        <v>0</v>
      </c>
      <c r="J16" s="8">
        <f>SUM(J13:J15)</f>
        <v>0</v>
      </c>
      <c r="K16" s="7"/>
      <c r="L16" s="16"/>
      <c r="M16" s="16"/>
    </row>
    <row r="17" spans="1:13" s="15" customFormat="1" ht="17.100000000000001" customHeight="1">
      <c r="A17" s="20" t="s">
        <v>4</v>
      </c>
      <c r="B17" s="18">
        <v>24160</v>
      </c>
      <c r="C17" s="18">
        <v>9</v>
      </c>
      <c r="D17" s="18">
        <f>B17*C17</f>
        <v>217440</v>
      </c>
      <c r="E17" s="63" t="s">
        <v>3</v>
      </c>
      <c r="F17" s="63"/>
      <c r="G17" s="19" t="s">
        <v>93</v>
      </c>
      <c r="H17" s="18">
        <f>7500*9</f>
        <v>67500</v>
      </c>
      <c r="I17" s="18"/>
      <c r="J17" s="18"/>
      <c r="K17" s="17"/>
      <c r="L17" s="16"/>
      <c r="M17" s="16"/>
    </row>
    <row r="18" spans="1:13" s="15" customFormat="1" ht="17.100000000000001" customHeight="1">
      <c r="A18" s="14"/>
      <c r="B18" s="12"/>
      <c r="C18" s="12"/>
      <c r="D18" s="12"/>
      <c r="E18" s="65" t="s">
        <v>28</v>
      </c>
      <c r="F18" s="66"/>
      <c r="G18" s="13" t="s">
        <v>36</v>
      </c>
      <c r="H18" s="12">
        <f>6660*9</f>
        <v>59940</v>
      </c>
      <c r="I18" s="12"/>
      <c r="J18" s="12"/>
      <c r="K18" s="11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SUM(B17:B19)</f>
        <v>24160</v>
      </c>
      <c r="C20" s="8"/>
      <c r="D20" s="8">
        <f>SUM(D17:D19)</f>
        <v>217440</v>
      </c>
      <c r="E20" s="48" t="s">
        <v>2</v>
      </c>
      <c r="F20" s="47"/>
      <c r="G20" s="9"/>
      <c r="H20" s="8">
        <f>SUM(H17:H19)</f>
        <v>217440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D16+D20</f>
        <v>1852540</v>
      </c>
      <c r="E21" s="48" t="s">
        <v>0</v>
      </c>
      <c r="F21" s="49"/>
      <c r="G21" s="47"/>
      <c r="H21" s="8">
        <f>H16+H20</f>
        <v>1852540</v>
      </c>
      <c r="I21" s="8">
        <f>I16</f>
        <v>0</v>
      </c>
      <c r="J21" s="8">
        <f>J16</f>
        <v>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6">
    <mergeCell ref="A21:B21"/>
    <mergeCell ref="E21:G21"/>
    <mergeCell ref="E18:F18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6:F16"/>
    <mergeCell ref="E17:F17"/>
    <mergeCell ref="E19:F19"/>
    <mergeCell ref="E20:F20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95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96</v>
      </c>
      <c r="I4" s="31"/>
      <c r="J4" s="31"/>
      <c r="L4" s="30"/>
      <c r="M4" s="30"/>
    </row>
    <row r="5" spans="1:13" s="29" customFormat="1" ht="17.100000000000001" customHeight="1">
      <c r="A5" s="32" t="s">
        <v>97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5550</v>
      </c>
      <c r="C13" s="18">
        <v>76</v>
      </c>
      <c r="D13" s="18">
        <f>B13*C13</f>
        <v>421800</v>
      </c>
      <c r="E13" s="61" t="s">
        <v>23</v>
      </c>
      <c r="F13" s="62"/>
      <c r="G13" s="19" t="s">
        <v>100</v>
      </c>
      <c r="H13" s="25">
        <f>5550*76</f>
        <v>421800</v>
      </c>
      <c r="I13" s="18">
        <f>D13-H13</f>
        <v>0</v>
      </c>
      <c r="J13" s="18">
        <f>I13</f>
        <v>0</v>
      </c>
      <c r="K13" s="24" t="s">
        <v>94</v>
      </c>
      <c r="L13" s="16"/>
      <c r="M13" s="16"/>
    </row>
    <row r="14" spans="1:13" s="15" customFormat="1" ht="17.100000000000001" customHeight="1">
      <c r="A14" s="45" t="s">
        <v>99</v>
      </c>
      <c r="B14" s="40">
        <v>6500</v>
      </c>
      <c r="C14" s="40">
        <v>16</v>
      </c>
      <c r="D14" s="12">
        <f>B14*C14</f>
        <v>104000</v>
      </c>
      <c r="E14" s="23" t="s">
        <v>99</v>
      </c>
      <c r="F14" s="22"/>
      <c r="G14" s="42" t="s">
        <v>101</v>
      </c>
      <c r="H14" s="40">
        <f>6500*16</f>
        <v>104000</v>
      </c>
      <c r="I14" s="12"/>
      <c r="J14" s="12"/>
      <c r="K14" s="44" t="s">
        <v>104</v>
      </c>
      <c r="L14" s="16"/>
      <c r="M14" s="16"/>
    </row>
    <row r="15" spans="1:13" s="15" customFormat="1" ht="17.100000000000001" customHeight="1">
      <c r="A15" s="45" t="s">
        <v>98</v>
      </c>
      <c r="B15" s="40">
        <v>7200</v>
      </c>
      <c r="C15" s="40">
        <v>60</v>
      </c>
      <c r="D15" s="40">
        <f>B15*C15</f>
        <v>432000</v>
      </c>
      <c r="E15" s="23" t="s">
        <v>98</v>
      </c>
      <c r="F15" s="22"/>
      <c r="G15" s="42" t="s">
        <v>102</v>
      </c>
      <c r="H15" s="40">
        <f>7200*60</f>
        <v>432000</v>
      </c>
      <c r="I15" s="12">
        <f t="shared" ref="I15" si="0">D15-H15</f>
        <v>0</v>
      </c>
      <c r="J15" s="12">
        <f t="shared" ref="J15" si="1">I15</f>
        <v>0</v>
      </c>
      <c r="K15" s="44" t="s">
        <v>105</v>
      </c>
      <c r="L15" s="16"/>
      <c r="M15" s="16"/>
    </row>
    <row r="16" spans="1:13" s="15" customFormat="1" ht="17.100000000000001" customHeight="1">
      <c r="A16" s="41" t="s">
        <v>66</v>
      </c>
      <c r="B16" s="40">
        <v>5000</v>
      </c>
      <c r="C16" s="40">
        <v>76</v>
      </c>
      <c r="D16" s="40">
        <f>B16*C16</f>
        <v>380000</v>
      </c>
      <c r="E16" s="23" t="s">
        <v>66</v>
      </c>
      <c r="F16" s="22"/>
      <c r="G16" s="42" t="s">
        <v>103</v>
      </c>
      <c r="H16" s="43">
        <f>5000*76</f>
        <v>380000</v>
      </c>
      <c r="I16" s="12">
        <f>D16-H16</f>
        <v>0</v>
      </c>
      <c r="J16" s="12">
        <f>I16</f>
        <v>0</v>
      </c>
      <c r="K16" s="67"/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24250</v>
      </c>
      <c r="C17" s="21"/>
      <c r="D17" s="21">
        <f>SUM(D13:D16)</f>
        <v>1337800</v>
      </c>
      <c r="E17" s="48" t="s">
        <v>2</v>
      </c>
      <c r="F17" s="47"/>
      <c r="G17" s="21"/>
      <c r="H17" s="8">
        <f>SUM(H13:H16)</f>
        <v>1337800</v>
      </c>
      <c r="I17" s="8">
        <f>SUM(I13:I16)</f>
        <v>0</v>
      </c>
      <c r="J17" s="8">
        <f>SUM(J13:J16)</f>
        <v>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22210</v>
      </c>
      <c r="C18" s="18">
        <v>9</v>
      </c>
      <c r="D18" s="18">
        <f>B18*C18</f>
        <v>199890</v>
      </c>
      <c r="E18" s="63" t="s">
        <v>3</v>
      </c>
      <c r="F18" s="63"/>
      <c r="G18" s="19" t="s">
        <v>106</v>
      </c>
      <c r="H18" s="18">
        <f>5550*9</f>
        <v>49950</v>
      </c>
      <c r="I18" s="18"/>
      <c r="J18" s="18"/>
      <c r="K18" s="17"/>
      <c r="L18" s="16"/>
      <c r="M18" s="16"/>
    </row>
    <row r="19" spans="1:13" s="15" customFormat="1" ht="17.100000000000001" customHeight="1">
      <c r="A19" s="14"/>
      <c r="B19" s="12"/>
      <c r="C19" s="12"/>
      <c r="D19" s="12"/>
      <c r="E19" s="65" t="s">
        <v>28</v>
      </c>
      <c r="F19" s="66"/>
      <c r="G19" s="13" t="s">
        <v>36</v>
      </c>
      <c r="H19" s="12">
        <f>6660*9</f>
        <v>59940</v>
      </c>
      <c r="I19" s="12"/>
      <c r="J19" s="12"/>
      <c r="K19" s="11"/>
      <c r="L19" s="16"/>
      <c r="M19" s="16"/>
    </row>
    <row r="20" spans="1:13" s="6" customFormat="1" ht="17.100000000000001" customHeight="1">
      <c r="A20" s="14"/>
      <c r="B20" s="12"/>
      <c r="C20" s="12"/>
      <c r="D20" s="12"/>
      <c r="E20" s="64" t="s">
        <v>17</v>
      </c>
      <c r="F20" s="64"/>
      <c r="G20" s="13" t="s">
        <v>21</v>
      </c>
      <c r="H20" s="12">
        <f>10000*9</f>
        <v>90000</v>
      </c>
      <c r="I20" s="12"/>
      <c r="J20" s="12"/>
      <c r="K20" s="11"/>
      <c r="L20" s="5"/>
      <c r="M20" s="5"/>
    </row>
    <row r="21" spans="1:13" s="4" customFormat="1" ht="17.100000000000001" customHeight="1">
      <c r="A21" s="10" t="s">
        <v>2</v>
      </c>
      <c r="B21" s="9">
        <f>SUM(B18:B20)</f>
        <v>22210</v>
      </c>
      <c r="C21" s="8"/>
      <c r="D21" s="8">
        <f>SUM(D18:D20)</f>
        <v>199890</v>
      </c>
      <c r="E21" s="48" t="s">
        <v>2</v>
      </c>
      <c r="F21" s="47"/>
      <c r="G21" s="9"/>
      <c r="H21" s="8">
        <f>SUM(H18:H20)</f>
        <v>199890</v>
      </c>
      <c r="I21" s="8">
        <v>0</v>
      </c>
      <c r="J21" s="8">
        <v>0</v>
      </c>
      <c r="K21" s="7"/>
      <c r="L21" s="5"/>
      <c r="M21" s="5"/>
    </row>
    <row r="22" spans="1:13" s="4" customFormat="1" ht="17.100000000000001" customHeight="1">
      <c r="A22" s="46" t="s">
        <v>1</v>
      </c>
      <c r="B22" s="47"/>
      <c r="C22" s="8"/>
      <c r="D22" s="8">
        <f>D17+D21</f>
        <v>1537690</v>
      </c>
      <c r="E22" s="48" t="s">
        <v>0</v>
      </c>
      <c r="F22" s="49"/>
      <c r="G22" s="47"/>
      <c r="H22" s="8">
        <f>H17+H21</f>
        <v>1537690</v>
      </c>
      <c r="I22" s="8">
        <f>I17</f>
        <v>0</v>
      </c>
      <c r="J22" s="8">
        <f>J17</f>
        <v>0</v>
      </c>
      <c r="K22" s="7"/>
      <c r="L22" s="5"/>
      <c r="M22" s="5"/>
    </row>
    <row r="23" spans="1:13" s="4" customFormat="1" ht="17.100000000000001" customHeight="1">
      <c r="A23" s="4" t="s">
        <v>18</v>
      </c>
      <c r="D23" s="6"/>
      <c r="I23" s="6"/>
      <c r="J23" s="6"/>
      <c r="L23" s="5"/>
      <c r="M23" s="5"/>
    </row>
    <row r="24" spans="1:13" ht="18.75" customHeight="1">
      <c r="A24" s="4" t="s">
        <v>19</v>
      </c>
      <c r="G24" s="4"/>
    </row>
    <row r="25" spans="1:13" ht="18.75" customHeight="1">
      <c r="E25" s="4"/>
    </row>
  </sheetData>
  <mergeCells count="16">
    <mergeCell ref="A22:B22"/>
    <mergeCell ref="E22:G22"/>
    <mergeCell ref="E13:F13"/>
    <mergeCell ref="E17:F17"/>
    <mergeCell ref="E18:F18"/>
    <mergeCell ref="E19:F19"/>
    <mergeCell ref="E20:F20"/>
    <mergeCell ref="E21:F21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3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4월15일</vt:lpstr>
      <vt:lpstr>4월22일</vt:lpstr>
      <vt:lpstr>5월20일</vt:lpstr>
      <vt:lpstr>5월27일</vt:lpstr>
      <vt:lpstr>6월 17일</vt:lpstr>
      <vt:lpstr>6월 28일</vt:lpstr>
      <vt:lpstr>7월 18일</vt:lpstr>
      <vt:lpstr>7월 19일</vt:lpstr>
      <vt:lpstr>'4월15일'!Print_Area</vt:lpstr>
      <vt:lpstr>'4월22일'!Print_Area</vt:lpstr>
      <vt:lpstr>'5월20일'!Print_Area</vt:lpstr>
      <vt:lpstr>'5월27일'!Print_Area</vt:lpstr>
      <vt:lpstr>'6월 17일'!Print_Area</vt:lpstr>
      <vt:lpstr>'6월 28일'!Print_Area</vt:lpstr>
      <vt:lpstr>'7월 18일'!Print_Area</vt:lpstr>
      <vt:lpstr>'7월 19일'!Print_Area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2016-07-19T01:02:02Z</cp:lastPrinted>
  <dcterms:created xsi:type="dcterms:W3CDTF">2015-06-03T23:49:18Z</dcterms:created>
  <dcterms:modified xsi:type="dcterms:W3CDTF">2016-07-19T01:06:06Z</dcterms:modified>
</cp:coreProperties>
</file>